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nz-my.sharepoint.com/personal/pip_hedley_dairynz_co_nz/Documents/Documents/Pip Work/A Technical General/BCS/"/>
    </mc:Choice>
  </mc:AlternateContent>
  <xr:revisionPtr revIDLastSave="61" documentId="8_{513C4099-7D84-44D2-B4C5-EFD6B14E9187}" xr6:coauthVersionLast="47" xr6:coauthVersionMax="47" xr10:uidLastSave="{75A55308-F176-4354-B25C-254C70776ECD}"/>
  <bookViews>
    <workbookView xWindow="-120" yWindow="-120" windowWidth="29040" windowHeight="15840" xr2:uid="{F7B04174-BC32-4C81-8E0D-2271583628F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 l="1"/>
  <c r="G18" i="1" s="1"/>
  <c r="E13" i="1"/>
  <c r="H13" i="1" s="1"/>
  <c r="E12" i="1"/>
  <c r="H12" i="1" s="1"/>
  <c r="E11" i="1"/>
  <c r="H11" i="1" s="1"/>
  <c r="E10" i="1"/>
  <c r="H10" i="1" s="1"/>
  <c r="D10" i="1"/>
  <c r="E9" i="1"/>
  <c r="H9" i="1" s="1"/>
  <c r="E8" i="1"/>
  <c r="H8" i="1" s="1"/>
  <c r="E7" i="1"/>
  <c r="H7" i="1" s="1"/>
  <c r="E6" i="1"/>
  <c r="H6" i="1" s="1"/>
  <c r="G4" i="1"/>
  <c r="K9" i="1" s="1"/>
  <c r="K12" i="1" l="1"/>
  <c r="L12" i="1" s="1"/>
  <c r="K10" i="1"/>
  <c r="L10" i="1" s="1"/>
  <c r="K11" i="1"/>
  <c r="L11" i="1" s="1"/>
  <c r="K13" i="1"/>
  <c r="L13" i="1" s="1"/>
  <c r="L9" i="1"/>
  <c r="K6" i="1"/>
  <c r="L6" i="1" s="1"/>
  <c r="K7" i="1"/>
  <c r="L7" i="1" s="1"/>
  <c r="K8" i="1"/>
  <c r="L8" i="1" s="1"/>
</calcChain>
</file>

<file path=xl/sharedStrings.xml><?xml version="1.0" encoding="utf-8"?>
<sst xmlns="http://schemas.openxmlformats.org/spreadsheetml/2006/main" count="44" uniqueCount="39">
  <si>
    <t>Table to Calculate Value of Feeding Supplements to Dry Cows for Condition Score (BCS) Gain</t>
  </si>
  <si>
    <r>
      <t xml:space="preserve">Adapt this tool for your farm by </t>
    </r>
    <r>
      <rPr>
        <b/>
        <sz val="11"/>
        <rFont val="Calibri Light"/>
        <family val="2"/>
        <scheme val="major"/>
      </rPr>
      <t>changing the figures in any</t>
    </r>
    <r>
      <rPr>
        <sz val="11"/>
        <rFont val="Calibri Light"/>
        <family val="2"/>
        <scheme val="major"/>
      </rPr>
      <t xml:space="preserve"> </t>
    </r>
    <r>
      <rPr>
        <b/>
        <sz val="11"/>
        <rFont val="Calibri Light"/>
        <family val="2"/>
        <scheme val="major"/>
      </rPr>
      <t xml:space="preserve">white cell </t>
    </r>
    <r>
      <rPr>
        <sz val="11"/>
        <rFont val="Calibri Light"/>
        <family val="2"/>
        <scheme val="major"/>
      </rPr>
      <t>to reflect your farms costs, utilisation and energy content of different supplementary feeds. Green and grey cells are formulated to calculate the cost per BCS gain based off what you insert into the white cells</t>
    </r>
  </si>
  <si>
    <t>To be hidden</t>
  </si>
  <si>
    <t>Cow Liveweight</t>
  </si>
  <si>
    <t>kg lwt</t>
  </si>
  <si>
    <t>Kg liveweight per BCS</t>
  </si>
  <si>
    <t>kg</t>
  </si>
  <si>
    <t>Cost per Unit Feed</t>
  </si>
  <si>
    <t>Unit of Feed</t>
  </si>
  <si>
    <t>KgDM/ Unit feed</t>
  </si>
  <si>
    <t>Feed Cost $/tDM</t>
  </si>
  <si>
    <t>Cost to feed out incl Labour $/tDM</t>
  </si>
  <si>
    <t>Utilisation Incl losses in storage</t>
  </si>
  <si>
    <t>c/kgDM Eaten</t>
  </si>
  <si>
    <t>ME/kg DM</t>
  </si>
  <si>
    <t>Efficincy of lwt gain</t>
  </si>
  <si>
    <t>Kg DM Eaten/CS</t>
  </si>
  <si>
    <t>Cost per BCS gain</t>
  </si>
  <si>
    <t>Nitrogen</t>
  </si>
  <si>
    <t>/kg N</t>
  </si>
  <si>
    <t>/tonne</t>
  </si>
  <si>
    <t>/kg DM</t>
  </si>
  <si>
    <t>Grazing</t>
  </si>
  <si>
    <t>/week</t>
  </si>
  <si>
    <t>Baleage</t>
  </si>
  <si>
    <t xml:space="preserve"> /bale</t>
  </si>
  <si>
    <t>Return per BCS Gain (BCS 4.0 to 5.0)</t>
  </si>
  <si>
    <t xml:space="preserve">Milksolids </t>
  </si>
  <si>
    <t>kg MS @ milk price of</t>
  </si>
  <si>
    <t>Milksolids/BCS: BCS 3.0-4.0 = 18 kgMS; BCS 3.5-4.5 = 15 kgMS; BCS 4.0-5.0 = 12.5 kg MS</t>
  </si>
  <si>
    <t>Reproduction</t>
  </si>
  <si>
    <t>(and milk production year 2)</t>
  </si>
  <si>
    <t>12 week mating</t>
  </si>
  <si>
    <t>Will be higher if BCS less than 4.0</t>
  </si>
  <si>
    <t>PKE Blend Inshed</t>
  </si>
  <si>
    <t>PKE trailers</t>
  </si>
  <si>
    <t>Gross Return from BCS Gain</t>
  </si>
  <si>
    <t>Maize Silage Purchased</t>
  </si>
  <si>
    <t>Pasture Silage N Boosted Made on Farm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</si>
</sst>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quot;$&quot;#,##0"/>
    <numFmt numFmtId="166" formatCode="0.0"/>
  </numFmts>
  <fonts count="20" x14ac:knownFonts="1">
    <font>
      <sz val="11"/>
      <color theme="1"/>
      <name val="Calibri"/>
      <family val="2"/>
      <scheme val="minor"/>
    </font>
    <font>
      <sz val="11"/>
      <color theme="0"/>
      <name val="Calibri"/>
      <family val="2"/>
      <scheme val="minor"/>
    </font>
    <font>
      <b/>
      <i/>
      <sz val="18"/>
      <color theme="0"/>
      <name val="Calibri"/>
      <family val="2"/>
      <scheme val="minor"/>
    </font>
    <font>
      <b/>
      <sz val="12"/>
      <color indexed="10"/>
      <name val="Calibri"/>
      <family val="2"/>
      <scheme val="minor"/>
    </font>
    <font>
      <sz val="9"/>
      <color rgb="FFFF0000"/>
      <name val="Calibri"/>
      <family val="2"/>
      <scheme val="minor"/>
    </font>
    <font>
      <b/>
      <sz val="14"/>
      <color theme="1"/>
      <name val="Calibri"/>
      <family val="2"/>
      <scheme val="minor"/>
    </font>
    <font>
      <b/>
      <sz val="12"/>
      <color theme="1"/>
      <name val="Calibri"/>
      <family val="2"/>
      <scheme val="minor"/>
    </font>
    <font>
      <b/>
      <sz val="14"/>
      <name val="Calibri"/>
      <family val="2"/>
      <scheme val="minor"/>
    </font>
    <font>
      <b/>
      <sz val="11"/>
      <name val="Calibri"/>
      <family val="2"/>
      <scheme val="minor"/>
    </font>
    <font>
      <b/>
      <u/>
      <sz val="11"/>
      <name val="Calibri"/>
      <family val="2"/>
      <scheme val="minor"/>
    </font>
    <font>
      <b/>
      <sz val="10"/>
      <name val="Calibri"/>
      <family val="2"/>
      <scheme val="minor"/>
    </font>
    <font>
      <b/>
      <sz val="12"/>
      <name val="Calibri"/>
      <family val="2"/>
      <scheme val="minor"/>
    </font>
    <font>
      <b/>
      <sz val="16"/>
      <name val="Calibri"/>
      <family val="2"/>
      <scheme val="minor"/>
    </font>
    <font>
      <sz val="12"/>
      <name val="Calibri"/>
      <family val="2"/>
      <scheme val="minor"/>
    </font>
    <font>
      <b/>
      <i/>
      <sz val="10"/>
      <name val="Calibri"/>
      <family val="2"/>
      <scheme val="minor"/>
    </font>
    <font>
      <b/>
      <i/>
      <sz val="11"/>
      <color indexed="10"/>
      <name val="Calibri"/>
      <family val="2"/>
      <scheme val="minor"/>
    </font>
    <font>
      <sz val="10"/>
      <name val="Calibri"/>
      <family val="2"/>
      <scheme val="minor"/>
    </font>
    <font>
      <sz val="14"/>
      <name val="Calibri"/>
      <family val="2"/>
      <scheme val="minor"/>
    </font>
    <font>
      <sz val="11"/>
      <name val="Calibri Light"/>
      <family val="2"/>
      <scheme val="major"/>
    </font>
    <font>
      <b/>
      <sz val="11"/>
      <name val="Calibri Light"/>
      <family val="2"/>
      <scheme val="maj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69BE28"/>
        <bgColor indexed="64"/>
      </patternFill>
    </fill>
    <fill>
      <patternFill patternType="solid">
        <fgColor theme="2"/>
        <bgColor indexed="64"/>
      </patternFill>
    </fill>
    <fill>
      <patternFill patternType="solid">
        <fgColor rgb="FFCCFFCC"/>
        <bgColor indexed="64"/>
      </patternFill>
    </fill>
    <fill>
      <patternFill patternType="solid">
        <fgColor rgb="FF353735"/>
        <bgColor indexed="64"/>
      </patternFill>
    </fill>
    <fill>
      <patternFill patternType="solid">
        <fgColor theme="0" tint="-4.9989318521683403E-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rgb="FF69BE28"/>
      </bottom>
      <diagonal/>
    </border>
    <border>
      <left/>
      <right/>
      <top/>
      <bottom style="thin">
        <color rgb="FF69BE28"/>
      </bottom>
      <diagonal/>
    </border>
    <border>
      <left/>
      <right style="thin">
        <color rgb="FF69BE28"/>
      </right>
      <top style="medium">
        <color indexed="64"/>
      </top>
      <bottom/>
      <diagonal/>
    </border>
    <border>
      <left style="thin">
        <color rgb="FF69BE28"/>
      </left>
      <right/>
      <top/>
      <bottom/>
      <diagonal/>
    </border>
    <border>
      <left/>
      <right style="thin">
        <color rgb="FF69BE28"/>
      </right>
      <top/>
      <bottom/>
      <diagonal/>
    </border>
    <border>
      <left/>
      <right style="thin">
        <color rgb="FF69BE28"/>
      </right>
      <top/>
      <bottom style="medium">
        <color indexed="64"/>
      </bottom>
      <diagonal/>
    </border>
    <border>
      <left style="medium">
        <color indexed="64"/>
      </left>
      <right/>
      <top style="thin">
        <color rgb="FF69BE28"/>
      </top>
      <bottom style="thin">
        <color rgb="FF69BE28"/>
      </bottom>
      <diagonal/>
    </border>
    <border>
      <left style="thin">
        <color rgb="FF69BE28"/>
      </left>
      <right style="thin">
        <color rgb="FF69BE28"/>
      </right>
      <top style="thin">
        <color rgb="FF69BE28"/>
      </top>
      <bottom style="thin">
        <color rgb="FF69BE28"/>
      </bottom>
      <diagonal/>
    </border>
    <border>
      <left/>
      <right/>
      <top style="thin">
        <color rgb="FF69BE28"/>
      </top>
      <bottom style="thin">
        <color rgb="FF69BE28"/>
      </bottom>
      <diagonal/>
    </border>
    <border>
      <left style="thin">
        <color rgb="FF69BE28"/>
      </left>
      <right style="thin">
        <color indexed="64"/>
      </right>
      <top style="thin">
        <color rgb="FF69BE28"/>
      </top>
      <bottom style="thin">
        <color rgb="FF69BE28"/>
      </bottom>
      <diagonal/>
    </border>
    <border>
      <left style="thin">
        <color rgb="FF69BE28"/>
      </left>
      <right/>
      <top style="thin">
        <color rgb="FF69BE28"/>
      </top>
      <bottom style="thin">
        <color rgb="FF69BE28"/>
      </bottom>
      <diagonal/>
    </border>
    <border>
      <left/>
      <right style="thin">
        <color rgb="FF69BE28"/>
      </right>
      <top style="thin">
        <color rgb="FF69BE28"/>
      </top>
      <bottom style="thin">
        <color rgb="FF69BE28"/>
      </bottom>
      <diagonal/>
    </border>
    <border>
      <left style="hair">
        <color theme="2" tint="-0.749992370372631"/>
      </left>
      <right style="hair">
        <color theme="2" tint="-0.749992370372631"/>
      </right>
      <top style="hair">
        <color theme="2" tint="-0.749992370372631"/>
      </top>
      <bottom style="hair">
        <color theme="2" tint="-0.749992370372631"/>
      </bottom>
      <diagonal/>
    </border>
    <border>
      <left style="hair">
        <color theme="2" tint="-0.749992370372631"/>
      </left>
      <right style="hair">
        <color theme="2" tint="-0.749992370372631"/>
      </right>
      <top/>
      <bottom/>
      <diagonal/>
    </border>
    <border>
      <left style="hair">
        <color theme="2" tint="-0.749992370372631"/>
      </left>
      <right/>
      <top style="hair">
        <color theme="2" tint="-0.749992370372631"/>
      </top>
      <bottom style="hair">
        <color theme="2" tint="-0.749992370372631"/>
      </bottom>
      <diagonal/>
    </border>
    <border>
      <left style="medium">
        <color indexed="64"/>
      </left>
      <right/>
      <top style="hair">
        <color theme="2" tint="-0.749992370372631"/>
      </top>
      <bottom style="hair">
        <color theme="2" tint="-0.749992370372631"/>
      </bottom>
      <diagonal/>
    </border>
    <border>
      <left/>
      <right/>
      <top style="hair">
        <color theme="2" tint="-0.749992370372631"/>
      </top>
      <bottom style="hair">
        <color theme="2" tint="-0.749992370372631"/>
      </bottom>
      <diagonal/>
    </border>
    <border>
      <left style="hair">
        <color theme="2" tint="-0.749992370372631"/>
      </left>
      <right style="hair">
        <color theme="2" tint="-0.749992370372631"/>
      </right>
      <top style="thin">
        <color rgb="FF69BE28"/>
      </top>
      <bottom/>
      <diagonal/>
    </border>
    <border>
      <left style="hair">
        <color theme="2" tint="-0.749992370372631"/>
      </left>
      <right style="hair">
        <color theme="2" tint="-0.749992370372631"/>
      </right>
      <top style="hair">
        <color theme="2" tint="-0.749992370372631"/>
      </top>
      <bottom style="thin">
        <color rgb="FF69BE28"/>
      </bottom>
      <diagonal/>
    </border>
    <border>
      <left style="medium">
        <color indexed="64"/>
      </left>
      <right style="hair">
        <color theme="2" tint="-0.749992370372631"/>
      </right>
      <top style="hair">
        <color theme="2" tint="-0.749992370372631"/>
      </top>
      <bottom/>
      <diagonal/>
    </border>
    <border>
      <left style="hair">
        <color theme="2" tint="-0.749992370372631"/>
      </left>
      <right style="hair">
        <color theme="2" tint="-0.749992370372631"/>
      </right>
      <top style="hair">
        <color theme="2" tint="-0.749992370372631"/>
      </top>
      <bottom/>
      <diagonal/>
    </border>
    <border>
      <left/>
      <right/>
      <top style="thin">
        <color rgb="FF69BE28"/>
      </top>
      <bottom/>
      <diagonal/>
    </border>
    <border>
      <left style="medium">
        <color indexed="64"/>
      </left>
      <right/>
      <top style="thin">
        <color rgb="FF69BE28"/>
      </top>
      <bottom/>
      <diagonal/>
    </border>
    <border>
      <left style="hair">
        <color theme="2" tint="-0.749992370372631"/>
      </left>
      <right style="thin">
        <color rgb="FF69BE28"/>
      </right>
      <top style="thin">
        <color rgb="FF69BE28"/>
      </top>
      <bottom style="thin">
        <color rgb="FF69BE28"/>
      </bottom>
      <diagonal/>
    </border>
    <border>
      <left style="thin">
        <color rgb="FF69BE28"/>
      </left>
      <right/>
      <top style="thin">
        <color rgb="FF69BE28"/>
      </top>
      <bottom style="hair">
        <color theme="2" tint="-0.749992370372631"/>
      </bottom>
      <diagonal/>
    </border>
    <border>
      <left/>
      <right/>
      <top style="thin">
        <color rgb="FF69BE28"/>
      </top>
      <bottom style="hair">
        <color theme="2" tint="-0.749992370372631"/>
      </bottom>
      <diagonal/>
    </border>
    <border>
      <left style="hair">
        <color theme="2" tint="-0.749992370372631"/>
      </left>
      <right/>
      <top style="thin">
        <color rgb="FF69BE28"/>
      </top>
      <bottom style="hair">
        <color theme="2" tint="-0.749992370372631"/>
      </bottom>
      <diagonal/>
    </border>
    <border>
      <left/>
      <right style="hair">
        <color theme="2" tint="-0.749992370372631"/>
      </right>
      <top style="thin">
        <color rgb="FF69BE28"/>
      </top>
      <bottom style="hair">
        <color theme="2" tint="-0.749992370372631"/>
      </bottom>
      <diagonal/>
    </border>
    <border>
      <left/>
      <right style="thin">
        <color rgb="FF69BE28"/>
      </right>
      <top style="thin">
        <color rgb="FF69BE28"/>
      </top>
      <bottom style="hair">
        <color theme="2" tint="-0.749992370372631"/>
      </bottom>
      <diagonal/>
    </border>
    <border>
      <left/>
      <right style="thin">
        <color rgb="FF69BE28"/>
      </right>
      <top/>
      <bottom style="thin">
        <color rgb="FF69BE28"/>
      </bottom>
      <diagonal/>
    </border>
    <border>
      <left style="thin">
        <color rgb="FF69BE28"/>
      </left>
      <right/>
      <top style="hair">
        <color theme="2" tint="-0.749992370372631"/>
      </top>
      <bottom style="thin">
        <color rgb="FF69BE28"/>
      </bottom>
      <diagonal/>
    </border>
    <border>
      <left/>
      <right/>
      <top style="hair">
        <color theme="2" tint="-0.749992370372631"/>
      </top>
      <bottom style="thin">
        <color rgb="FF69BE28"/>
      </bottom>
      <diagonal/>
    </border>
    <border>
      <left/>
      <right style="hair">
        <color theme="2" tint="-0.749992370372631"/>
      </right>
      <top style="hair">
        <color theme="2" tint="-0.749992370372631"/>
      </top>
      <bottom style="thin">
        <color rgb="FF69BE28"/>
      </bottom>
      <diagonal/>
    </border>
    <border>
      <left/>
      <right style="hair">
        <color theme="2" tint="-0.749992370372631"/>
      </right>
      <top style="thin">
        <color rgb="FF69BE28"/>
      </top>
      <bottom style="thin">
        <color rgb="FF69BE28"/>
      </bottom>
      <diagonal/>
    </border>
    <border>
      <left style="thin">
        <color indexed="64"/>
      </left>
      <right style="hair">
        <color theme="2" tint="-0.749992370372631"/>
      </right>
      <top style="thin">
        <color rgb="FF69BE28"/>
      </top>
      <bottom style="thin">
        <color rgb="FF69BE28"/>
      </bottom>
      <diagonal/>
    </border>
    <border>
      <left style="hair">
        <color theme="2" tint="-0.749992370372631"/>
      </left>
      <right/>
      <top style="thin">
        <color rgb="FF69BE28"/>
      </top>
      <bottom/>
      <diagonal/>
    </border>
    <border>
      <left style="hair">
        <color theme="2" tint="-0.749992370372631"/>
      </left>
      <right style="thin">
        <color rgb="FF69BE28"/>
      </right>
      <top style="hair">
        <color theme="2" tint="-0.749992370372631"/>
      </top>
      <bottom style="hair">
        <color theme="2" tint="-0.749992370372631"/>
      </bottom>
      <diagonal/>
    </border>
    <border>
      <left/>
      <right style="thin">
        <color rgb="FF69BE28"/>
      </right>
      <top style="thin">
        <color rgb="FF69BE28"/>
      </top>
      <bottom/>
      <diagonal/>
    </border>
    <border>
      <left style="hair">
        <color theme="2" tint="-0.749992370372631"/>
      </left>
      <right/>
      <top style="hair">
        <color theme="2" tint="-0.749992370372631"/>
      </top>
      <bottom style="thin">
        <color rgb="FF69BE28"/>
      </bottom>
      <diagonal/>
    </border>
    <border>
      <left style="thin">
        <color rgb="FF69BE28"/>
      </left>
      <right style="thin">
        <color rgb="FF69BE28"/>
      </right>
      <top/>
      <bottom style="thin">
        <color rgb="FF69BE28"/>
      </bottom>
      <diagonal/>
    </border>
  </borders>
  <cellStyleXfs count="1">
    <xf numFmtId="0" fontId="0" fillId="0" borderId="0"/>
  </cellStyleXfs>
  <cellXfs count="105">
    <xf numFmtId="0" fontId="0" fillId="0" borderId="0" xfId="0"/>
    <xf numFmtId="0" fontId="0" fillId="0" borderId="9" xfId="0" applyBorder="1"/>
    <xf numFmtId="0" fontId="1" fillId="7" borderId="4" xfId="0" applyFont="1" applyFill="1" applyBorder="1" applyAlignment="1">
      <alignment vertical="center" wrapText="1"/>
    </xf>
    <xf numFmtId="0" fontId="1" fillId="7" borderId="11" xfId="0" applyFont="1" applyFill="1" applyBorder="1" applyAlignment="1">
      <alignment vertical="center" wrapText="1"/>
    </xf>
    <xf numFmtId="0" fontId="0" fillId="2" borderId="0" xfId="0" applyFill="1" applyAlignment="1">
      <alignment horizontal="center" vertical="center" wrapText="1"/>
    </xf>
    <xf numFmtId="0" fontId="4" fillId="2" borderId="0" xfId="0" applyFont="1" applyFill="1" applyAlignment="1">
      <alignment horizontal="center" vertical="center" wrapText="1"/>
    </xf>
    <xf numFmtId="0" fontId="0" fillId="2" borderId="7" xfId="0" applyFill="1" applyBorder="1" applyAlignment="1">
      <alignment horizontal="center" vertical="center" wrapText="1"/>
    </xf>
    <xf numFmtId="0" fontId="5" fillId="3" borderId="13" xfId="0" applyFont="1" applyFill="1" applyBorder="1" applyAlignment="1" applyProtection="1">
      <alignment horizontal="center" vertical="center" wrapText="1"/>
      <protection locked="0"/>
    </xf>
    <xf numFmtId="0" fontId="6" fillId="4" borderId="16"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0" fillId="4" borderId="16" xfId="0" applyFill="1" applyBorder="1" applyAlignment="1">
      <alignment horizontal="center" vertical="center" wrapText="1"/>
    </xf>
    <xf numFmtId="0" fontId="4" fillId="4" borderId="14"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7" xfId="0" applyFill="1" applyBorder="1" applyAlignment="1">
      <alignment horizontal="center" vertical="center" wrapText="1"/>
    </xf>
    <xf numFmtId="0" fontId="0" fillId="6" borderId="5" xfId="0" applyFill="1" applyBorder="1" applyAlignment="1">
      <alignment vertical="center" wrapText="1"/>
    </xf>
    <xf numFmtId="0" fontId="8" fillId="6" borderId="0" xfId="0" applyFont="1" applyFill="1" applyAlignment="1">
      <alignment horizontal="center" vertical="center" wrapText="1"/>
    </xf>
    <xf numFmtId="0" fontId="9" fillId="6" borderId="23"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10" fillId="2" borderId="0" xfId="0" applyFont="1" applyFill="1" applyAlignment="1">
      <alignment horizontal="center" vertical="center" wrapText="1"/>
    </xf>
    <xf numFmtId="0" fontId="0" fillId="2" borderId="10" xfId="0" applyFill="1" applyBorder="1" applyAlignment="1">
      <alignment horizontal="center" vertical="center" wrapText="1"/>
    </xf>
    <xf numFmtId="6" fontId="7" fillId="5" borderId="29" xfId="0" applyNumberFormat="1" applyFont="1" applyFill="1" applyBorder="1" applyAlignment="1">
      <alignment horizontal="center" vertical="center" wrapText="1"/>
    </xf>
    <xf numFmtId="6" fontId="7" fillId="3" borderId="34" xfId="0" applyNumberFormat="1" applyFont="1" applyFill="1" applyBorder="1" applyAlignment="1" applyProtection="1">
      <alignment horizontal="center" vertical="center" wrapText="1"/>
      <protection locked="0"/>
    </xf>
    <xf numFmtId="0" fontId="11" fillId="3" borderId="0" xfId="0" applyFont="1" applyFill="1" applyAlignment="1">
      <alignment horizontal="left" vertical="center" wrapText="1"/>
    </xf>
    <xf numFmtId="6" fontId="7" fillId="3" borderId="0" xfId="0" applyNumberFormat="1" applyFont="1" applyFill="1" applyAlignment="1">
      <alignment horizontal="center" vertical="center" wrapText="1"/>
    </xf>
    <xf numFmtId="165" fontId="17" fillId="3" borderId="18" xfId="0" applyNumberFormat="1" applyFont="1" applyFill="1" applyBorder="1" applyAlignment="1" applyProtection="1">
      <alignment horizontal="center" vertical="center" wrapText="1"/>
      <protection locked="0"/>
    </xf>
    <xf numFmtId="164" fontId="17" fillId="3" borderId="18" xfId="0" applyNumberFormat="1" applyFont="1" applyFill="1" applyBorder="1" applyAlignment="1" applyProtection="1">
      <alignment horizontal="center" vertical="center" wrapText="1"/>
      <protection locked="0"/>
    </xf>
    <xf numFmtId="165" fontId="17" fillId="3" borderId="26" xfId="0" applyNumberFormat="1" applyFont="1" applyFill="1" applyBorder="1" applyAlignment="1" applyProtection="1">
      <alignment horizontal="center" vertical="center" wrapText="1"/>
      <protection locked="0"/>
    </xf>
    <xf numFmtId="3" fontId="17" fillId="3" borderId="18" xfId="0" applyNumberFormat="1" applyFont="1" applyFill="1" applyBorder="1" applyAlignment="1" applyProtection="1">
      <alignment horizontal="center" vertical="center" wrapText="1"/>
      <protection locked="0"/>
    </xf>
    <xf numFmtId="3" fontId="17" fillId="3" borderId="19" xfId="0" applyNumberFormat="1" applyFont="1" applyFill="1" applyBorder="1" applyAlignment="1" applyProtection="1">
      <alignment horizontal="center" vertical="center" wrapText="1"/>
      <protection locked="0"/>
    </xf>
    <xf numFmtId="6" fontId="17" fillId="3" borderId="18" xfId="0" quotePrefix="1" applyNumberFormat="1" applyFont="1" applyFill="1" applyBorder="1" applyAlignment="1" applyProtection="1">
      <alignment horizontal="center" vertical="center" wrapText="1"/>
      <protection locked="0"/>
    </xf>
    <xf numFmtId="165" fontId="17" fillId="3" borderId="18" xfId="0" quotePrefix="1" applyNumberFormat="1" applyFont="1" applyFill="1" applyBorder="1" applyAlignment="1" applyProtection="1">
      <alignment horizontal="center" vertical="center" wrapText="1"/>
      <protection locked="0"/>
    </xf>
    <xf numFmtId="6" fontId="17" fillId="3" borderId="18" xfId="0" applyNumberFormat="1" applyFont="1" applyFill="1" applyBorder="1" applyAlignment="1" applyProtection="1">
      <alignment horizontal="center" vertical="center" wrapText="1"/>
      <protection locked="0"/>
    </xf>
    <xf numFmtId="6" fontId="17" fillId="3" borderId="19" xfId="0" applyNumberFormat="1" applyFont="1" applyFill="1" applyBorder="1" applyAlignment="1" applyProtection="1">
      <alignment horizontal="center" vertical="center" wrapText="1"/>
      <protection locked="0"/>
    </xf>
    <xf numFmtId="9" fontId="17" fillId="3" borderId="18" xfId="0" applyNumberFormat="1" applyFont="1" applyFill="1" applyBorder="1" applyAlignment="1" applyProtection="1">
      <alignment horizontal="center" vertical="center" wrapText="1"/>
      <protection locked="0"/>
    </xf>
    <xf numFmtId="9" fontId="17" fillId="3" borderId="24" xfId="0" applyNumberFormat="1" applyFont="1" applyFill="1" applyBorder="1" applyAlignment="1" applyProtection="1">
      <alignment horizontal="center" vertical="center" wrapText="1"/>
      <protection locked="0"/>
    </xf>
    <xf numFmtId="166" fontId="13" fillId="3" borderId="18" xfId="0" applyNumberFormat="1" applyFont="1" applyFill="1" applyBorder="1" applyAlignment="1" applyProtection="1">
      <alignment horizontal="center" vertical="center" wrapText="1"/>
      <protection locked="0"/>
    </xf>
    <xf numFmtId="166" fontId="13" fillId="3" borderId="24" xfId="0" applyNumberFormat="1" applyFont="1" applyFill="1" applyBorder="1" applyAlignment="1" applyProtection="1">
      <alignment horizontal="center" vertical="center" wrapText="1"/>
      <protection locked="0"/>
    </xf>
    <xf numFmtId="6" fontId="7" fillId="4" borderId="35" xfId="0" applyNumberFormat="1" applyFont="1" applyFill="1" applyBorder="1" applyAlignment="1">
      <alignment horizontal="center" vertical="center" wrapText="1"/>
    </xf>
    <xf numFmtId="8" fontId="17" fillId="3" borderId="14" xfId="0" applyNumberFormat="1" applyFont="1" applyFill="1" applyBorder="1" applyAlignment="1" applyProtection="1">
      <alignment horizontal="center" vertical="center" wrapText="1"/>
      <protection locked="0"/>
    </xf>
    <xf numFmtId="0" fontId="17" fillId="3" borderId="39" xfId="0" applyFont="1" applyFill="1" applyBorder="1" applyAlignment="1" applyProtection="1">
      <alignment horizontal="center" vertical="center" wrapText="1"/>
      <protection locked="0"/>
    </xf>
    <xf numFmtId="0" fontId="8" fillId="6" borderId="41" xfId="0" applyFont="1" applyFill="1" applyBorder="1" applyAlignment="1">
      <alignment horizontal="center" vertical="center" wrapText="1"/>
    </xf>
    <xf numFmtId="0" fontId="8" fillId="6" borderId="23" xfId="0" applyFont="1" applyFill="1" applyBorder="1" applyAlignment="1">
      <alignment vertical="center" wrapText="1"/>
    </xf>
    <xf numFmtId="0" fontId="9" fillId="6" borderId="29"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5" xfId="0" applyFont="1" applyFill="1" applyBorder="1" applyAlignment="1">
      <alignment horizontal="center" vertical="center" wrapText="1"/>
    </xf>
    <xf numFmtId="165" fontId="17" fillId="5" borderId="18" xfId="0" applyNumberFormat="1" applyFont="1" applyFill="1" applyBorder="1" applyAlignment="1">
      <alignment horizontal="center" vertical="center" wrapText="1"/>
    </xf>
    <xf numFmtId="6" fontId="17" fillId="5" borderId="18" xfId="0" applyNumberFormat="1" applyFont="1" applyFill="1" applyBorder="1" applyAlignment="1">
      <alignment horizontal="center" vertical="center" wrapText="1"/>
    </xf>
    <xf numFmtId="6" fontId="17" fillId="5" borderId="19" xfId="0" applyNumberFormat="1" applyFont="1" applyFill="1" applyBorder="1" applyAlignment="1">
      <alignment horizontal="center" vertical="center" wrapText="1"/>
    </xf>
    <xf numFmtId="1" fontId="17" fillId="5" borderId="18" xfId="0" applyNumberFormat="1" applyFont="1" applyFill="1" applyBorder="1" applyAlignment="1">
      <alignment horizontal="center" vertical="center" wrapText="1"/>
    </xf>
    <xf numFmtId="1" fontId="17" fillId="5" borderId="24" xfId="0" applyNumberFormat="1" applyFont="1" applyFill="1" applyBorder="1" applyAlignment="1">
      <alignment horizontal="center" vertical="center" wrapText="1"/>
    </xf>
    <xf numFmtId="2" fontId="13" fillId="5" borderId="18" xfId="0" applyNumberFormat="1" applyFont="1" applyFill="1" applyBorder="1" applyAlignment="1">
      <alignment horizontal="center" vertical="center" wrapText="1"/>
    </xf>
    <xf numFmtId="1" fontId="17" fillId="5" borderId="20" xfId="0" applyNumberFormat="1" applyFont="1" applyFill="1" applyBorder="1" applyAlignment="1">
      <alignment horizontal="center" vertical="center" wrapText="1"/>
    </xf>
    <xf numFmtId="165" fontId="7" fillId="4" borderId="45" xfId="0" applyNumberFormat="1" applyFont="1" applyFill="1" applyBorder="1" applyAlignment="1">
      <alignment horizontal="center" vertical="center" wrapText="1"/>
    </xf>
    <xf numFmtId="165" fontId="7" fillId="4" borderId="13" xfId="0" applyNumberFormat="1" applyFont="1" applyFill="1" applyBorder="1" applyAlignment="1">
      <alignment horizontal="center" vertical="center" wrapText="1"/>
    </xf>
    <xf numFmtId="165" fontId="7" fillId="4" borderId="16" xfId="0" applyNumberFormat="1" applyFont="1" applyFill="1" applyBorder="1" applyAlignment="1">
      <alignment horizontal="center" vertical="center" wrapText="1"/>
    </xf>
    <xf numFmtId="1" fontId="17" fillId="5" borderId="42" xfId="0" applyNumberFormat="1" applyFont="1" applyFill="1" applyBorder="1" applyAlignment="1">
      <alignment horizontal="center" vertical="center" wrapText="1"/>
    </xf>
    <xf numFmtId="165" fontId="7" fillId="4" borderId="43" xfId="0" applyNumberFormat="1" applyFont="1" applyFill="1" applyBorder="1" applyAlignment="1">
      <alignment horizontal="center" vertical="center" wrapText="1"/>
    </xf>
    <xf numFmtId="2" fontId="13" fillId="5" borderId="24" xfId="0" applyNumberFormat="1" applyFont="1" applyFill="1" applyBorder="1" applyAlignment="1">
      <alignment horizontal="center" vertical="center" wrapText="1"/>
    </xf>
    <xf numFmtId="1" fontId="17" fillId="5" borderId="44" xfId="0" applyNumberFormat="1" applyFont="1" applyFill="1" applyBorder="1" applyAlignment="1">
      <alignment horizontal="center" vertical="center" wrapText="1"/>
    </xf>
    <xf numFmtId="1" fontId="7" fillId="3" borderId="14" xfId="0" applyNumberFormat="1" applyFont="1" applyFill="1" applyBorder="1" applyAlignment="1" applyProtection="1">
      <alignment horizontal="center" vertical="center" wrapText="1"/>
      <protection locked="0"/>
    </xf>
    <xf numFmtId="0" fontId="16" fillId="3" borderId="0" xfId="0" applyFont="1" applyFill="1" applyAlignment="1">
      <alignment vertical="top" wrapText="1"/>
    </xf>
    <xf numFmtId="164" fontId="8" fillId="5" borderId="20" xfId="0" applyNumberFormat="1" applyFont="1" applyFill="1" applyBorder="1" applyAlignment="1">
      <alignment horizontal="left" vertical="center" wrapText="1"/>
    </xf>
    <xf numFmtId="165" fontId="8" fillId="5" borderId="18" xfId="0" applyNumberFormat="1" applyFont="1" applyFill="1" applyBorder="1" applyAlignment="1">
      <alignment horizontal="left" vertical="center" wrapText="1"/>
    </xf>
    <xf numFmtId="165" fontId="8" fillId="5" borderId="22" xfId="0" applyNumberFormat="1" applyFont="1" applyFill="1" applyBorder="1" applyAlignment="1">
      <alignment horizontal="left" vertical="center" wrapText="1"/>
    </xf>
    <xf numFmtId="164" fontId="8" fillId="5" borderId="18" xfId="0" applyNumberFormat="1" applyFont="1" applyFill="1" applyBorder="1" applyAlignment="1">
      <alignment horizontal="left" vertical="center" wrapText="1"/>
    </xf>
    <xf numFmtId="165" fontId="8" fillId="5" borderId="19" xfId="0" applyNumberFormat="1"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10" xfId="0" applyFont="1" applyFill="1" applyBorder="1" applyAlignment="1">
      <alignment horizontal="left" vertical="center" wrapText="1"/>
    </xf>
    <xf numFmtId="0" fontId="0" fillId="8" borderId="0" xfId="0" applyFill="1"/>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6" fillId="3" borderId="0" xfId="0" applyFont="1" applyFill="1" applyAlignment="1">
      <alignment horizontal="left" vertical="top" wrapText="1"/>
    </xf>
    <xf numFmtId="0" fontId="11" fillId="2" borderId="5" xfId="0" applyFont="1" applyFill="1" applyBorder="1" applyAlignment="1">
      <alignment horizontal="left" vertical="center" wrapText="1"/>
    </xf>
    <xf numFmtId="0" fontId="11" fillId="2" borderId="0" xfId="0" applyFont="1" applyFill="1" applyAlignment="1">
      <alignment horizontal="left" vertical="center" wrapText="1"/>
    </xf>
    <xf numFmtId="0" fontId="7" fillId="5" borderId="30" xfId="0" applyFont="1" applyFill="1" applyBorder="1" applyAlignment="1">
      <alignment horizontal="left" vertical="center" wrapText="1"/>
    </xf>
    <xf numFmtId="0" fontId="7" fillId="5" borderId="31" xfId="0" applyFont="1" applyFill="1" applyBorder="1" applyAlignment="1">
      <alignment horizontal="left" vertical="center" wrapText="1"/>
    </xf>
    <xf numFmtId="0" fontId="13" fillId="5" borderId="32"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4" fillId="2" borderId="0" xfId="0" applyFont="1" applyFill="1" applyAlignment="1">
      <alignment horizontal="left" vertical="center" wrapText="1"/>
    </xf>
    <xf numFmtId="0" fontId="14" fillId="2" borderId="10" xfId="0" applyFont="1" applyFill="1" applyBorder="1" applyAlignment="1">
      <alignment horizontal="left" vertical="center" wrapText="1"/>
    </xf>
    <xf numFmtId="0" fontId="11" fillId="5" borderId="36" xfId="0" applyFont="1" applyFill="1" applyBorder="1" applyAlignment="1">
      <alignment horizontal="left" vertical="center" wrapText="1"/>
    </xf>
    <xf numFmtId="0" fontId="11" fillId="5" borderId="37" xfId="0" applyFont="1" applyFill="1" applyBorder="1" applyAlignment="1">
      <alignment horizontal="left" vertical="center" wrapText="1"/>
    </xf>
    <xf numFmtId="0" fontId="11" fillId="5" borderId="3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10" xfId="0" applyFont="1" applyFill="1" applyBorder="1" applyAlignment="1">
      <alignment horizontal="left" vertical="center" wrapText="1"/>
    </xf>
    <xf numFmtId="0" fontId="7" fillId="5" borderId="15" xfId="0" applyFont="1" applyFill="1" applyBorder="1" applyAlignment="1">
      <alignment horizontal="left" vertical="center" wrapText="1"/>
    </xf>
    <xf numFmtId="0" fontId="7" fillId="5" borderId="40" xfId="0" applyFont="1" applyFill="1" applyBorder="1" applyAlignment="1">
      <alignment horizontal="left" vertical="center" wrapText="1"/>
    </xf>
    <xf numFmtId="0" fontId="11" fillId="5" borderId="14"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4" borderId="12"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1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2" fillId="2" borderId="28"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8" fillId="8" borderId="5" xfId="0" applyFont="1" applyFill="1" applyBorder="1" applyAlignment="1">
      <alignment horizontal="left" vertical="center" wrapText="1"/>
    </xf>
    <xf numFmtId="0" fontId="18" fillId="8"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69BE28"/>
      <color rgb="FF353735"/>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323850</xdr:colOff>
      <xdr:row>0</xdr:row>
      <xdr:rowOff>66675</xdr:rowOff>
    </xdr:from>
    <xdr:to>
      <xdr:col>11</xdr:col>
      <xdr:colOff>742950</xdr:colOff>
      <xdr:row>0</xdr:row>
      <xdr:rowOff>495300</xdr:rowOff>
    </xdr:to>
    <xdr:pic>
      <xdr:nvPicPr>
        <xdr:cNvPr id="2" name="Picture 5">
          <a:extLst>
            <a:ext uri="{FF2B5EF4-FFF2-40B4-BE49-F238E27FC236}">
              <a16:creationId xmlns:a16="http://schemas.microsoft.com/office/drawing/2014/main" id="{05436598-13AA-4D3D-948A-6F97CD947F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63150" y="66675"/>
          <a:ext cx="4191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114300</xdr:colOff>
      <xdr:row>20</xdr:row>
      <xdr:rowOff>85725</xdr:rowOff>
    </xdr:from>
    <xdr:to>
      <xdr:col>11</xdr:col>
      <xdr:colOff>781052</xdr:colOff>
      <xdr:row>20</xdr:row>
      <xdr:rowOff>552450</xdr:rowOff>
    </xdr:to>
    <xdr:pic>
      <xdr:nvPicPr>
        <xdr:cNvPr id="3" name="DairyNZ logo (reverse)">
          <a:extLst>
            <a:ext uri="{FF2B5EF4-FFF2-40B4-BE49-F238E27FC236}">
              <a16:creationId xmlns:a16="http://schemas.microsoft.com/office/drawing/2014/main" id="{50CA1680-A138-4E57-9810-88C64296E1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8800" y="6534150"/>
          <a:ext cx="1600202"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19</xdr:row>
      <xdr:rowOff>0</xdr:rowOff>
    </xdr:from>
    <xdr:to>
      <xdr:col>10</xdr:col>
      <xdr:colOff>523875</xdr:colOff>
      <xdr:row>20</xdr:row>
      <xdr:rowOff>30956</xdr:rowOff>
    </xdr:to>
    <xdr:sp macro="" textlink="">
      <xdr:nvSpPr>
        <xdr:cNvPr id="4" name="TextBox 3">
          <a:extLst>
            <a:ext uri="{FF2B5EF4-FFF2-40B4-BE49-F238E27FC236}">
              <a16:creationId xmlns:a16="http://schemas.microsoft.com/office/drawing/2014/main" id="{A5FD6BAE-778D-4F3C-B28F-C9D81B1AB3EF}"/>
            </a:ext>
          </a:extLst>
        </xdr:cNvPr>
        <xdr:cNvSpPr txBox="1"/>
      </xdr:nvSpPr>
      <xdr:spPr>
        <a:xfrm>
          <a:off x="0" y="6191250"/>
          <a:ext cx="8410575" cy="583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NZ" sz="800" b="0" i="1" u="none" strike="noStrike">
              <a:solidFill>
                <a:sysClr val="windowText" lastClr="000000"/>
              </a:solidFill>
              <a:effectLst/>
              <a:latin typeface="+mn-lt"/>
              <a:ea typeface="+mn-ea"/>
              <a:cs typeface="+mn-cs"/>
            </a:rPr>
            <a:t>Disclaimer: DairyNZ ("DairyNZ, "we", "our")</a:t>
          </a:r>
          <a:r>
            <a:rPr lang="en-NZ" sz="800" b="0" i="1" u="none" strike="noStrike" baseline="0">
              <a:solidFill>
                <a:sysClr val="windowText" lastClr="000000"/>
              </a:solidFill>
              <a:effectLst/>
              <a:latin typeface="+mn-lt"/>
              <a:ea typeface="+mn-ea"/>
              <a:cs typeface="+mn-cs"/>
            </a:rPr>
            <a:t>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a:t>
          </a:r>
          <a:endParaRPr lang="en-NZ" sz="800" i="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CFAE-189E-4E90-B2AD-D4B185531FE1}">
  <dimension ref="A1:M21"/>
  <sheetViews>
    <sheetView tabSelected="1" workbookViewId="0">
      <selection activeCell="K16" sqref="K16"/>
    </sheetView>
  </sheetViews>
  <sheetFormatPr defaultColWidth="0" defaultRowHeight="15" zeroHeight="1" x14ac:dyDescent="0.25"/>
  <cols>
    <col min="1" max="9" width="14" customWidth="1"/>
    <col min="10" max="10" width="14" hidden="1" customWidth="1"/>
    <col min="11" max="12" width="14" customWidth="1"/>
    <col min="13" max="13" width="0" hidden="1" customWidth="1"/>
    <col min="14" max="16384" width="9.140625" hidden="1"/>
  </cols>
  <sheetData>
    <row r="1" spans="1:13" ht="48" customHeight="1" x14ac:dyDescent="0.25">
      <c r="A1" s="92" t="s">
        <v>0</v>
      </c>
      <c r="B1" s="93"/>
      <c r="C1" s="93"/>
      <c r="D1" s="93"/>
      <c r="E1" s="93"/>
      <c r="F1" s="93"/>
      <c r="G1" s="93"/>
      <c r="H1" s="93"/>
      <c r="I1" s="93"/>
      <c r="J1" s="93"/>
      <c r="K1" s="93"/>
      <c r="L1" s="94"/>
    </row>
    <row r="2" spans="1:13" s="70" customFormat="1" ht="38.25" customHeight="1" x14ac:dyDescent="0.25">
      <c r="A2" s="103" t="s">
        <v>1</v>
      </c>
      <c r="B2" s="104"/>
      <c r="C2" s="104"/>
      <c r="D2" s="104"/>
      <c r="E2" s="104"/>
      <c r="F2" s="104"/>
      <c r="G2" s="104"/>
      <c r="H2" s="104"/>
      <c r="I2" s="104"/>
      <c r="J2" s="104"/>
      <c r="K2" s="104"/>
      <c r="L2" s="104"/>
    </row>
    <row r="3" spans="1:13" ht="15.75" x14ac:dyDescent="0.25">
      <c r="A3" s="95"/>
      <c r="B3" s="96"/>
      <c r="C3" s="96"/>
      <c r="D3" s="96"/>
      <c r="E3" s="96"/>
      <c r="F3" s="96"/>
      <c r="G3" s="4"/>
      <c r="H3" s="4"/>
      <c r="I3" s="4"/>
      <c r="J3" s="5" t="s">
        <v>2</v>
      </c>
      <c r="K3" s="4"/>
      <c r="L3" s="6"/>
      <c r="M3" s="1"/>
    </row>
    <row r="4" spans="1:13" ht="27.75" customHeight="1" x14ac:dyDescent="0.25">
      <c r="A4" s="97" t="s">
        <v>3</v>
      </c>
      <c r="B4" s="98"/>
      <c r="C4" s="7">
        <v>450</v>
      </c>
      <c r="D4" s="8" t="s">
        <v>4</v>
      </c>
      <c r="E4" s="99" t="s">
        <v>5</v>
      </c>
      <c r="F4" s="100"/>
      <c r="G4" s="61">
        <f>C4*0.0658</f>
        <v>29.61</v>
      </c>
      <c r="H4" s="9" t="s">
        <v>6</v>
      </c>
      <c r="I4" s="10"/>
      <c r="J4" s="11" t="s">
        <v>2</v>
      </c>
      <c r="K4" s="12"/>
      <c r="L4" s="13"/>
    </row>
    <row r="5" spans="1:13" ht="60.75" customHeight="1" x14ac:dyDescent="0.25">
      <c r="A5" s="14"/>
      <c r="B5" s="40" t="s">
        <v>7</v>
      </c>
      <c r="C5" s="41" t="s">
        <v>8</v>
      </c>
      <c r="D5" s="15" t="s">
        <v>9</v>
      </c>
      <c r="E5" s="40" t="s">
        <v>10</v>
      </c>
      <c r="F5" s="17" t="s">
        <v>11</v>
      </c>
      <c r="G5" s="16" t="s">
        <v>12</v>
      </c>
      <c r="H5" s="16" t="s">
        <v>13</v>
      </c>
      <c r="I5" s="17" t="s">
        <v>14</v>
      </c>
      <c r="J5" s="17" t="s">
        <v>15</v>
      </c>
      <c r="K5" s="15" t="s">
        <v>16</v>
      </c>
      <c r="L5" s="42" t="s">
        <v>17</v>
      </c>
    </row>
    <row r="6" spans="1:13" ht="18.75" x14ac:dyDescent="0.25">
      <c r="A6" s="43" t="s">
        <v>18</v>
      </c>
      <c r="B6" s="25">
        <v>2.95</v>
      </c>
      <c r="C6" s="63" t="s">
        <v>19</v>
      </c>
      <c r="D6" s="27">
        <v>8</v>
      </c>
      <c r="E6" s="47">
        <f>B6/D6*1000</f>
        <v>368.75</v>
      </c>
      <c r="F6" s="31">
        <v>0</v>
      </c>
      <c r="G6" s="33">
        <v>0.9</v>
      </c>
      <c r="H6" s="50">
        <f t="shared" ref="H6:H13" si="0">(E6+F6)/G6/1000*100</f>
        <v>40.972222222222221</v>
      </c>
      <c r="I6" s="35">
        <v>11</v>
      </c>
      <c r="J6" s="52">
        <v>0.35</v>
      </c>
      <c r="K6" s="53">
        <f t="shared" ref="K6:K13" si="1">$G$4*25/J6/I6</f>
        <v>192.27272727272728</v>
      </c>
      <c r="L6" s="54">
        <f t="shared" ref="L6:L13" si="2">H6/100*K6</f>
        <v>78.778409090909093</v>
      </c>
    </row>
    <row r="7" spans="1:13" ht="30" x14ac:dyDescent="0.25">
      <c r="A7" s="44" t="s">
        <v>34</v>
      </c>
      <c r="B7" s="24">
        <v>480</v>
      </c>
      <c r="C7" s="64" t="s">
        <v>20</v>
      </c>
      <c r="D7" s="27">
        <v>900</v>
      </c>
      <c r="E7" s="48">
        <f>(B7/D7)*1000</f>
        <v>533.33333333333337</v>
      </c>
      <c r="F7" s="29">
        <v>30</v>
      </c>
      <c r="G7" s="33">
        <v>0.95</v>
      </c>
      <c r="H7" s="50">
        <f t="shared" si="0"/>
        <v>59.298245614035096</v>
      </c>
      <c r="I7" s="35">
        <v>11</v>
      </c>
      <c r="J7" s="52">
        <v>0.55000000000000004</v>
      </c>
      <c r="K7" s="53">
        <f>$G$4*25/J7/I7</f>
        <v>122.35537190082643</v>
      </c>
      <c r="L7" s="55">
        <f t="shared" si="2"/>
        <v>72.554588951718131</v>
      </c>
    </row>
    <row r="8" spans="1:13" ht="18.75" x14ac:dyDescent="0.25">
      <c r="A8" s="44" t="s">
        <v>35</v>
      </c>
      <c r="B8" s="24">
        <v>400</v>
      </c>
      <c r="C8" s="65" t="s">
        <v>20</v>
      </c>
      <c r="D8" s="27">
        <v>900</v>
      </c>
      <c r="E8" s="48">
        <f>(B8/D8)*1000</f>
        <v>444.4444444444444</v>
      </c>
      <c r="F8" s="30">
        <v>50</v>
      </c>
      <c r="G8" s="33">
        <v>0.85</v>
      </c>
      <c r="H8" s="50">
        <f t="shared" si="0"/>
        <v>58.169934640522882</v>
      </c>
      <c r="I8" s="35">
        <v>11</v>
      </c>
      <c r="J8" s="52">
        <v>0.62</v>
      </c>
      <c r="K8" s="53">
        <f t="shared" si="1"/>
        <v>108.54105571847508</v>
      </c>
      <c r="L8" s="55">
        <f t="shared" si="2"/>
        <v>63.138261169570477</v>
      </c>
    </row>
    <row r="9" spans="1:13" ht="30" x14ac:dyDescent="0.25">
      <c r="A9" s="44" t="s">
        <v>37</v>
      </c>
      <c r="B9" s="25">
        <v>0.45</v>
      </c>
      <c r="C9" s="66" t="s">
        <v>21</v>
      </c>
      <c r="D9" s="27">
        <v>1</v>
      </c>
      <c r="E9" s="48">
        <f>(B9/D9)*1000</f>
        <v>450</v>
      </c>
      <c r="F9" s="31">
        <v>70</v>
      </c>
      <c r="G9" s="33">
        <v>0.85</v>
      </c>
      <c r="H9" s="50">
        <f t="shared" si="0"/>
        <v>61.17647058823529</v>
      </c>
      <c r="I9" s="35">
        <v>10.7</v>
      </c>
      <c r="J9" s="52">
        <v>0.49</v>
      </c>
      <c r="K9" s="53">
        <f t="shared" si="1"/>
        <v>141.18825100133512</v>
      </c>
      <c r="L9" s="55">
        <f t="shared" si="2"/>
        <v>86.373988847875594</v>
      </c>
    </row>
    <row r="10" spans="1:13" ht="18.75" x14ac:dyDescent="0.25">
      <c r="A10" s="45" t="s">
        <v>22</v>
      </c>
      <c r="B10" s="24">
        <v>35</v>
      </c>
      <c r="C10" s="66" t="s">
        <v>23</v>
      </c>
      <c r="D10" s="27">
        <f>70</f>
        <v>70</v>
      </c>
      <c r="E10" s="47">
        <f>B10/70*1000</f>
        <v>500</v>
      </c>
      <c r="F10" s="31">
        <v>0</v>
      </c>
      <c r="G10" s="33">
        <v>0.85</v>
      </c>
      <c r="H10" s="50">
        <f t="shared" si="0"/>
        <v>58.82352941176471</v>
      </c>
      <c r="I10" s="35">
        <v>11</v>
      </c>
      <c r="J10" s="52">
        <v>0.35</v>
      </c>
      <c r="K10" s="53">
        <f t="shared" si="1"/>
        <v>192.27272727272728</v>
      </c>
      <c r="L10" s="56">
        <f t="shared" si="2"/>
        <v>113.10160427807487</v>
      </c>
      <c r="M10" s="1"/>
    </row>
    <row r="11" spans="1:13" ht="45" x14ac:dyDescent="0.25">
      <c r="A11" s="44" t="s">
        <v>38</v>
      </c>
      <c r="B11" s="25">
        <v>0.35</v>
      </c>
      <c r="C11" s="66" t="s">
        <v>21</v>
      </c>
      <c r="D11" s="27">
        <v>1</v>
      </c>
      <c r="E11" s="48">
        <f>(B11/D11)*1000</f>
        <v>350</v>
      </c>
      <c r="F11" s="31">
        <v>70</v>
      </c>
      <c r="G11" s="33">
        <v>0.8</v>
      </c>
      <c r="H11" s="50">
        <f>(E11+F11)/G11/1000*100</f>
        <v>52.5</v>
      </c>
      <c r="I11" s="35">
        <v>10.5</v>
      </c>
      <c r="J11" s="52">
        <v>0.5</v>
      </c>
      <c r="K11" s="57">
        <f t="shared" si="1"/>
        <v>141</v>
      </c>
      <c r="L11" s="58">
        <f t="shared" si="2"/>
        <v>74.025000000000006</v>
      </c>
    </row>
    <row r="12" spans="1:13" ht="18.75" x14ac:dyDescent="0.25">
      <c r="A12" s="44" t="s">
        <v>24</v>
      </c>
      <c r="B12" s="24">
        <v>80</v>
      </c>
      <c r="C12" s="64" t="s">
        <v>25</v>
      </c>
      <c r="D12" s="27">
        <v>200</v>
      </c>
      <c r="E12" s="48">
        <f>(B12/D12)*1000</f>
        <v>400</v>
      </c>
      <c r="F12" s="31">
        <v>90</v>
      </c>
      <c r="G12" s="33">
        <v>0.85</v>
      </c>
      <c r="H12" s="50">
        <f t="shared" si="0"/>
        <v>57.64705882352942</v>
      </c>
      <c r="I12" s="35">
        <v>10.7</v>
      </c>
      <c r="J12" s="52">
        <v>0.5</v>
      </c>
      <c r="K12" s="53">
        <f>$G$4*25/J12/I12</f>
        <v>138.36448598130843</v>
      </c>
      <c r="L12" s="55">
        <f t="shared" si="2"/>
        <v>79.763056624518981</v>
      </c>
    </row>
    <row r="13" spans="1:13" ht="18.75" x14ac:dyDescent="0.25">
      <c r="A13" s="46" t="s">
        <v>24</v>
      </c>
      <c r="B13" s="26">
        <v>120</v>
      </c>
      <c r="C13" s="67" t="s">
        <v>25</v>
      </c>
      <c r="D13" s="28">
        <v>200</v>
      </c>
      <c r="E13" s="49">
        <f>(B13/D13)*1000</f>
        <v>600</v>
      </c>
      <c r="F13" s="32">
        <v>90</v>
      </c>
      <c r="G13" s="34">
        <v>0.96</v>
      </c>
      <c r="H13" s="51">
        <f t="shared" si="0"/>
        <v>71.875</v>
      </c>
      <c r="I13" s="36">
        <v>10.7</v>
      </c>
      <c r="J13" s="59">
        <v>0.5</v>
      </c>
      <c r="K13" s="60">
        <f t="shared" si="1"/>
        <v>138.36448598130843</v>
      </c>
      <c r="L13" s="55">
        <f t="shared" si="2"/>
        <v>99.449474299065443</v>
      </c>
    </row>
    <row r="14" spans="1:13" ht="24.75" customHeight="1" x14ac:dyDescent="0.25">
      <c r="A14" s="101" t="s">
        <v>26</v>
      </c>
      <c r="B14" s="102"/>
      <c r="C14" s="102"/>
      <c r="D14" s="102"/>
      <c r="E14" s="102"/>
      <c r="F14" s="102"/>
      <c r="G14" s="4"/>
      <c r="H14" s="4"/>
      <c r="I14" s="18"/>
      <c r="J14" s="18"/>
      <c r="K14" s="18"/>
      <c r="L14" s="19"/>
    </row>
    <row r="15" spans="1:13" ht="24.75" customHeight="1" x14ac:dyDescent="0.25">
      <c r="A15" s="88" t="s">
        <v>27</v>
      </c>
      <c r="B15" s="89"/>
      <c r="C15" s="39">
        <v>12</v>
      </c>
      <c r="D15" s="90" t="s">
        <v>28</v>
      </c>
      <c r="E15" s="91"/>
      <c r="F15" s="38">
        <v>8.5</v>
      </c>
      <c r="G15" s="20">
        <f>ROUND(F15*C15,0.1)</f>
        <v>102</v>
      </c>
      <c r="H15" s="4"/>
      <c r="I15" s="18"/>
      <c r="J15" s="18"/>
      <c r="K15" s="18"/>
      <c r="L15" s="19"/>
    </row>
    <row r="16" spans="1:13" ht="24.75" customHeight="1" x14ac:dyDescent="0.25">
      <c r="A16" s="74" t="s">
        <v>29</v>
      </c>
      <c r="B16" s="75"/>
      <c r="C16" s="75"/>
      <c r="D16" s="75"/>
      <c r="E16" s="75"/>
      <c r="F16" s="75"/>
      <c r="G16" s="75"/>
      <c r="H16" s="75"/>
      <c r="I16" s="18"/>
      <c r="J16" s="18"/>
      <c r="K16" s="18"/>
      <c r="L16" s="19"/>
    </row>
    <row r="17" spans="1:12" ht="24.75" customHeight="1" x14ac:dyDescent="0.25">
      <c r="A17" s="76" t="s">
        <v>30</v>
      </c>
      <c r="B17" s="77"/>
      <c r="C17" s="78" t="s">
        <v>31</v>
      </c>
      <c r="D17" s="79"/>
      <c r="E17" s="79"/>
      <c r="F17" s="80"/>
      <c r="G17" s="21">
        <v>60</v>
      </c>
      <c r="H17" s="81" t="s">
        <v>32</v>
      </c>
      <c r="I17" s="81"/>
      <c r="J17" s="81"/>
      <c r="K17" s="81"/>
      <c r="L17" s="82"/>
    </row>
    <row r="18" spans="1:12" ht="24.75" customHeight="1" x14ac:dyDescent="0.25">
      <c r="A18" s="83" t="s">
        <v>36</v>
      </c>
      <c r="B18" s="84"/>
      <c r="C18" s="84"/>
      <c r="D18" s="84"/>
      <c r="E18" s="84"/>
      <c r="F18" s="85"/>
      <c r="G18" s="37">
        <f>G15+G17</f>
        <v>162</v>
      </c>
      <c r="H18" s="86" t="s">
        <v>33</v>
      </c>
      <c r="I18" s="86"/>
      <c r="J18" s="86"/>
      <c r="K18" s="86"/>
      <c r="L18" s="87"/>
    </row>
    <row r="19" spans="1:12" ht="24.75" customHeight="1" x14ac:dyDescent="0.25">
      <c r="A19" s="22"/>
      <c r="B19" s="22"/>
      <c r="C19" s="22"/>
      <c r="D19" s="22"/>
      <c r="E19" s="22"/>
      <c r="F19" s="22"/>
      <c r="G19" s="23"/>
      <c r="H19" s="68"/>
      <c r="I19" s="68"/>
      <c r="J19" s="68"/>
      <c r="K19" s="68"/>
      <c r="L19" s="69"/>
    </row>
    <row r="20" spans="1:12" ht="34.5" customHeight="1" x14ac:dyDescent="0.25">
      <c r="A20" s="73"/>
      <c r="B20" s="73"/>
      <c r="C20" s="73"/>
      <c r="D20" s="73"/>
      <c r="E20" s="73"/>
      <c r="F20" s="73"/>
      <c r="G20" s="73"/>
      <c r="H20" s="73"/>
      <c r="I20" s="73"/>
      <c r="J20" s="62"/>
      <c r="K20" s="68"/>
      <c r="L20" s="69"/>
    </row>
    <row r="21" spans="1:12" ht="50.25" customHeight="1" thickBot="1" x14ac:dyDescent="0.3">
      <c r="A21" s="71"/>
      <c r="B21" s="72"/>
      <c r="C21" s="72"/>
      <c r="D21" s="72"/>
      <c r="E21" s="72"/>
      <c r="F21" s="72"/>
      <c r="G21" s="72"/>
      <c r="H21" s="72"/>
      <c r="I21" s="72"/>
      <c r="J21" s="72"/>
      <c r="K21" s="2"/>
      <c r="L21" s="3"/>
    </row>
  </sheetData>
  <sheetProtection selectLockedCells="1"/>
  <mergeCells count="16">
    <mergeCell ref="A15:B15"/>
    <mergeCell ref="D15:E15"/>
    <mergeCell ref="A1:L1"/>
    <mergeCell ref="A3:F3"/>
    <mergeCell ref="A4:B4"/>
    <mergeCell ref="E4:F4"/>
    <mergeCell ref="A14:F14"/>
    <mergeCell ref="A2:L2"/>
    <mergeCell ref="A21:J21"/>
    <mergeCell ref="A20:I20"/>
    <mergeCell ref="A16:H16"/>
    <mergeCell ref="A17:B17"/>
    <mergeCell ref="C17:F17"/>
    <mergeCell ref="H17:L17"/>
    <mergeCell ref="A18:F18"/>
    <mergeCell ref="H18:L1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me xmlns="a9fa1a7d-2cf2-40a9-a560-020490d7efe4" xsi:nil="true"/>
    <SharedWithUsers xmlns="1ed471be-aa87-497d-a17f-39b35b4d432a">
      <UserInfo>
        <DisplayName>David Borgioli-Jones</DisplayName>
        <AccountId>60</AccountId>
        <AccountType/>
      </UserInfo>
      <UserInfo>
        <DisplayName>Joanne Gisborne</DisplayName>
        <AccountId>119</AccountId>
        <AccountType/>
      </UserInfo>
      <UserInfo>
        <DisplayName>Maitland Manning</DisplayName>
        <AccountId>42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7A3B14F38A9849BC8E82A5B3B92CE6" ma:contentTypeVersion="11" ma:contentTypeDescription="Create a new document." ma:contentTypeScope="" ma:versionID="36fe16172f5e7efb3309a31d1901daaa">
  <xsd:schema xmlns:xsd="http://www.w3.org/2001/XMLSchema" xmlns:xs="http://www.w3.org/2001/XMLSchema" xmlns:p="http://schemas.microsoft.com/office/2006/metadata/properties" xmlns:ns2="a9fa1a7d-2cf2-40a9-a560-020490d7efe4" xmlns:ns3="1ed471be-aa87-497d-a17f-39b35b4d432a" targetNamespace="http://schemas.microsoft.com/office/2006/metadata/properties" ma:root="true" ma:fieldsID="1f1add681af911d2dade8f150288c29e" ns2:_="" ns3:_="">
    <xsd:import namespace="a9fa1a7d-2cf2-40a9-a560-020490d7efe4"/>
    <xsd:import namespace="1ed471be-aa87-497d-a17f-39b35b4d43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time" minOccurs="0"/>
                <xsd:element ref="ns2:MediaServiceDateTaken" minOccurs="0"/>
                <xsd:element ref="ns2:MediaServiceAutoTags"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a1a7d-2cf2-40a9-a560-020490d7ef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ime" ma:index="12" nillable="true" ma:displayName="time" ma:format="DateOnly" ma:internalName="time">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d471be-aa87-497d-a17f-39b35b4d43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11247F-4824-433D-916B-E3F8443CF533}">
  <ds:schemaRefs>
    <ds:schemaRef ds:uri="http://www.w3.org/XML/1998/namespace"/>
    <ds:schemaRef ds:uri="http://schemas.microsoft.com/office/infopath/2007/PartnerControls"/>
    <ds:schemaRef ds:uri="1ed471be-aa87-497d-a17f-39b35b4d432a"/>
    <ds:schemaRef ds:uri="http://schemas.microsoft.com/office/2006/documentManagement/types"/>
    <ds:schemaRef ds:uri="http://purl.org/dc/elements/1.1/"/>
    <ds:schemaRef ds:uri="http://purl.org/dc/dcmitype/"/>
    <ds:schemaRef ds:uri="http://schemas.openxmlformats.org/package/2006/metadata/core-properties"/>
    <ds:schemaRef ds:uri="a9fa1a7d-2cf2-40a9-a560-020490d7efe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944F9F3-04F8-4594-A339-4078251FD3F3}">
  <ds:schemaRefs>
    <ds:schemaRef ds:uri="http://schemas.microsoft.com/sharepoint/v3/contenttype/forms"/>
  </ds:schemaRefs>
</ds:datastoreItem>
</file>

<file path=customXml/itemProps3.xml><?xml version="1.0" encoding="utf-8"?>
<ds:datastoreItem xmlns:ds="http://schemas.openxmlformats.org/officeDocument/2006/customXml" ds:itemID="{F2AEC6C6-18E6-48D5-A9FF-C96996F286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fa1a7d-2cf2-40a9-a560-020490d7efe4"/>
    <ds:schemaRef ds:uri="1ed471be-aa87-497d-a17f-39b35b4d4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Robinson</dc:creator>
  <cp:keywords/>
  <dc:description/>
  <cp:lastModifiedBy>Pip Hedley</cp:lastModifiedBy>
  <cp:revision/>
  <dcterms:created xsi:type="dcterms:W3CDTF">2020-06-25T03:39:07Z</dcterms:created>
  <dcterms:modified xsi:type="dcterms:W3CDTF">2023-01-22T20:10:41Z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0x010100027A3B14F38A9849BC8E82A5B3B92CE6</vt:lpwstr>
  </property>
</Properties>
</file>