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GisborneJ\Downloads\"/>
    </mc:Choice>
  </mc:AlternateContent>
  <xr:revisionPtr revIDLastSave="0" documentId="13_ncr:1_{0A3D1301-1563-49E4-9464-0E08227178D0}" xr6:coauthVersionLast="47" xr6:coauthVersionMax="47" xr10:uidLastSave="{00000000-0000-0000-0000-000000000000}"/>
  <bookViews>
    <workbookView xWindow="-120" yWindow="-120" windowWidth="29040" windowHeight="15720" activeTab="1" xr2:uid="{00000000-000D-0000-FFFF-FFFF00000000}"/>
  </bookViews>
  <sheets>
    <sheet name="Instructions" sheetId="34" r:id="rId1"/>
    <sheet name="Balance Sheet" sheetId="23" r:id="rId2"/>
    <sheet name="Stock Reconciliation " sheetId="25" r:id="rId3"/>
    <sheet name="Scenario 1" sheetId="36" r:id="rId4"/>
    <sheet name="Scenario 2" sheetId="39" r:id="rId5"/>
    <sheet name="Scenario 3" sheetId="41" r:id="rId6"/>
    <sheet name="Graph" sheetId="37" r:id="rId7"/>
  </sheets>
  <definedNames>
    <definedName name="_xlnm.Print_Area" localSheetId="1">'Balance Sheet'!$A$1:$D$36</definedName>
    <definedName name="_xlnm.Print_Area" localSheetId="6">Graph!$A$1:$N$44</definedName>
    <definedName name="_xlnm.Print_Area" localSheetId="0">Instructions!$A$1:$I$17</definedName>
    <definedName name="_xlnm.Print_Area" localSheetId="3">'Scenario 1'!$A$2:$L$46</definedName>
    <definedName name="_xlnm.Print_Area" localSheetId="4">'Scenario 2'!$A$2:$L$46</definedName>
    <definedName name="_xlnm.Print_Area" localSheetId="5">'Scenario 3'!$A$2:$L$46</definedName>
    <definedName name="_xlnm.Print_Area" localSheetId="2">'Stock Reconciliation '!$A$1:$N$25</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20" i="41" l="1"/>
  <c r="C20" i="39"/>
  <c r="H7" i="25"/>
  <c r="H8" i="25"/>
  <c r="H11" i="25"/>
  <c r="H12" i="25"/>
  <c r="H13" i="25"/>
  <c r="H14" i="25"/>
  <c r="H6" i="25"/>
  <c r="E7" i="25"/>
  <c r="E8" i="25"/>
  <c r="E11" i="25"/>
  <c r="E12" i="25"/>
  <c r="E13" i="25"/>
  <c r="E14" i="25"/>
  <c r="E6" i="25"/>
  <c r="C22" i="36" l="1"/>
  <c r="A44" i="37" l="1"/>
  <c r="A43" i="37"/>
  <c r="A42" i="37"/>
  <c r="C7" i="41" l="1"/>
  <c r="C7" i="39" l="1"/>
  <c r="C31" i="41"/>
  <c r="D31" i="41" s="1"/>
  <c r="E31" i="41" s="1"/>
  <c r="F31" i="41" s="1"/>
  <c r="G31" i="41" s="1"/>
  <c r="H31" i="41" s="1"/>
  <c r="I31" i="41" s="1"/>
  <c r="J31" i="41" s="1"/>
  <c r="K31" i="41" s="1"/>
  <c r="L31" i="41" s="1"/>
  <c r="C28" i="41"/>
  <c r="D28" i="41" s="1"/>
  <c r="C25" i="41"/>
  <c r="C24" i="41"/>
  <c r="D24" i="41" s="1"/>
  <c r="E24" i="41" s="1"/>
  <c r="F24" i="41" s="1"/>
  <c r="G24" i="41" s="1"/>
  <c r="H24" i="41" s="1"/>
  <c r="I24" i="41" s="1"/>
  <c r="J24" i="41" s="1"/>
  <c r="K24" i="41" s="1"/>
  <c r="L24" i="41" s="1"/>
  <c r="C23" i="41"/>
  <c r="C22" i="41"/>
  <c r="D22" i="41" s="1"/>
  <c r="D20" i="41"/>
  <c r="C17" i="41"/>
  <c r="D17" i="41" s="1"/>
  <c r="E17" i="41" s="1"/>
  <c r="F17" i="41" s="1"/>
  <c r="G17" i="41" s="1"/>
  <c r="H17" i="41" s="1"/>
  <c r="I17" i="41" s="1"/>
  <c r="J17" i="41" s="1"/>
  <c r="K17" i="41" s="1"/>
  <c r="L17" i="41" s="1"/>
  <c r="C13" i="41"/>
  <c r="D13" i="41" s="1"/>
  <c r="C10" i="41"/>
  <c r="D10" i="41" s="1"/>
  <c r="E10" i="41" s="1"/>
  <c r="F10" i="41" s="1"/>
  <c r="G10" i="41" s="1"/>
  <c r="H10" i="41" s="1"/>
  <c r="I10" i="41" s="1"/>
  <c r="J10" i="41" s="1"/>
  <c r="K10" i="41" s="1"/>
  <c r="L10" i="41" s="1"/>
  <c r="C6" i="41"/>
  <c r="D6" i="41" s="1"/>
  <c r="E6" i="41" s="1"/>
  <c r="F6" i="41" s="1"/>
  <c r="G6" i="41" s="1"/>
  <c r="H6" i="41" s="1"/>
  <c r="I6" i="41" s="1"/>
  <c r="J6" i="41" s="1"/>
  <c r="K6" i="41" s="1"/>
  <c r="L6" i="41" s="1"/>
  <c r="C5" i="41"/>
  <c r="D5" i="41" s="1"/>
  <c r="E5" i="41" s="1"/>
  <c r="F5" i="41" s="1"/>
  <c r="G5" i="41" s="1"/>
  <c r="H5" i="41" s="1"/>
  <c r="I5" i="41" s="1"/>
  <c r="J5" i="41" s="1"/>
  <c r="K5" i="41" s="1"/>
  <c r="L5" i="41" s="1"/>
  <c r="C31" i="39"/>
  <c r="C25" i="39"/>
  <c r="C23" i="39"/>
  <c r="C24" i="39"/>
  <c r="C22" i="39"/>
  <c r="C17" i="39"/>
  <c r="C10" i="39"/>
  <c r="C6" i="39"/>
  <c r="C5" i="39"/>
  <c r="D25" i="41" l="1"/>
  <c r="E25" i="41" s="1"/>
  <c r="F25" i="41" s="1"/>
  <c r="G25" i="41" s="1"/>
  <c r="C11" i="41"/>
  <c r="C9" i="41"/>
  <c r="C12" i="41"/>
  <c r="D12" i="41" s="1"/>
  <c r="E12" i="41" s="1"/>
  <c r="F12" i="41" s="1"/>
  <c r="G12" i="41" s="1"/>
  <c r="H12" i="41" s="1"/>
  <c r="I12" i="41" s="1"/>
  <c r="J12" i="41" s="1"/>
  <c r="K12" i="41" s="1"/>
  <c r="L12" i="41" s="1"/>
  <c r="C21" i="41"/>
  <c r="D7" i="41"/>
  <c r="E20" i="41"/>
  <c r="E13" i="41"/>
  <c r="D23" i="41"/>
  <c r="E22" i="41"/>
  <c r="F22" i="41" s="1"/>
  <c r="G22" i="41" s="1"/>
  <c r="H22" i="41" s="1"/>
  <c r="I22" i="41" s="1"/>
  <c r="J22" i="41" s="1"/>
  <c r="K22" i="41" s="1"/>
  <c r="L22" i="41" s="1"/>
  <c r="E28" i="41"/>
  <c r="C8" i="41"/>
  <c r="C12" i="39"/>
  <c r="C12" i="36"/>
  <c r="C14" i="41" l="1"/>
  <c r="D14" i="41"/>
  <c r="E23" i="41"/>
  <c r="F23" i="41" s="1"/>
  <c r="G23" i="41" s="1"/>
  <c r="H23" i="41" s="1"/>
  <c r="I23" i="41" s="1"/>
  <c r="J23" i="41" s="1"/>
  <c r="K23" i="41" s="1"/>
  <c r="L23" i="41" s="1"/>
  <c r="H25" i="41"/>
  <c r="E7" i="41"/>
  <c r="E21" i="41" s="1"/>
  <c r="D11" i="41"/>
  <c r="D9" i="41"/>
  <c r="D8" i="41"/>
  <c r="E14" i="41"/>
  <c r="F13" i="41"/>
  <c r="F28" i="41"/>
  <c r="F20" i="41"/>
  <c r="D21" i="41"/>
  <c r="C28" i="39"/>
  <c r="G20" i="41" l="1"/>
  <c r="G28" i="41"/>
  <c r="E8" i="41"/>
  <c r="E11" i="41"/>
  <c r="E9" i="41"/>
  <c r="F7" i="41"/>
  <c r="F21" i="41" s="1"/>
  <c r="G13" i="41"/>
  <c r="F14" i="41"/>
  <c r="I25" i="41"/>
  <c r="D41" i="36"/>
  <c r="E41" i="36" s="1"/>
  <c r="F41" i="36" s="1"/>
  <c r="G41" i="36" s="1"/>
  <c r="H41" i="36" s="1"/>
  <c r="I41" i="36" s="1"/>
  <c r="J41" i="36" s="1"/>
  <c r="K41" i="36" s="1"/>
  <c r="L41" i="36" s="1"/>
  <c r="G14" i="41" l="1"/>
  <c r="H13" i="41"/>
  <c r="J25" i="41"/>
  <c r="F11" i="41"/>
  <c r="F9" i="41"/>
  <c r="F8" i="41"/>
  <c r="G7" i="41"/>
  <c r="G21" i="41" s="1"/>
  <c r="H20" i="41"/>
  <c r="H28" i="41"/>
  <c r="D17" i="39"/>
  <c r="E17" i="39" s="1"/>
  <c r="F17" i="39" s="1"/>
  <c r="G17" i="39" s="1"/>
  <c r="H17" i="39" s="1"/>
  <c r="I17" i="39" s="1"/>
  <c r="J17" i="39" s="1"/>
  <c r="K17" i="39" s="1"/>
  <c r="L17" i="39" s="1"/>
  <c r="C13" i="39"/>
  <c r="D13" i="39" s="1"/>
  <c r="D12" i="39"/>
  <c r="E12" i="39" s="1"/>
  <c r="F12" i="39" s="1"/>
  <c r="G12" i="39" s="1"/>
  <c r="H12" i="39" s="1"/>
  <c r="I12" i="39" s="1"/>
  <c r="J12" i="39" s="1"/>
  <c r="K12" i="39" s="1"/>
  <c r="L12" i="39" s="1"/>
  <c r="D10" i="39"/>
  <c r="E10" i="39" s="1"/>
  <c r="F10" i="39" s="1"/>
  <c r="G10" i="39" s="1"/>
  <c r="H10" i="39" s="1"/>
  <c r="I10" i="39" s="1"/>
  <c r="J10" i="39" s="1"/>
  <c r="K10" i="39" s="1"/>
  <c r="L10" i="39" s="1"/>
  <c r="C9" i="39"/>
  <c r="C8" i="39"/>
  <c r="D31" i="39"/>
  <c r="E31" i="39" s="1"/>
  <c r="F31" i="39" s="1"/>
  <c r="G31" i="39" s="1"/>
  <c r="H31" i="39" s="1"/>
  <c r="I31" i="39" s="1"/>
  <c r="J31" i="39" s="1"/>
  <c r="K31" i="39" s="1"/>
  <c r="L31" i="39" s="1"/>
  <c r="D28" i="39"/>
  <c r="E28" i="39" s="1"/>
  <c r="D25" i="39"/>
  <c r="D24" i="39"/>
  <c r="E24" i="39" s="1"/>
  <c r="F24" i="39" s="1"/>
  <c r="G24" i="39" s="1"/>
  <c r="H24" i="39" s="1"/>
  <c r="I24" i="39" s="1"/>
  <c r="J24" i="39" s="1"/>
  <c r="K24" i="39" s="1"/>
  <c r="L24" i="39" s="1"/>
  <c r="D22" i="39"/>
  <c r="D23" i="39" s="1"/>
  <c r="C21" i="39"/>
  <c r="D20" i="39"/>
  <c r="E20" i="39" s="1"/>
  <c r="F20" i="39" s="1"/>
  <c r="D7" i="39"/>
  <c r="E7" i="39" s="1"/>
  <c r="I28" i="41" l="1"/>
  <c r="G11" i="41"/>
  <c r="G9" i="41"/>
  <c r="G8" i="41"/>
  <c r="H7" i="41"/>
  <c r="H21" i="41" s="1"/>
  <c r="K25" i="41"/>
  <c r="H14" i="41"/>
  <c r="I13" i="41"/>
  <c r="I20" i="41"/>
  <c r="D6" i="39"/>
  <c r="E6" i="39" s="1"/>
  <c r="F6" i="39" s="1"/>
  <c r="G6" i="39" s="1"/>
  <c r="H6" i="39" s="1"/>
  <c r="I6" i="39" s="1"/>
  <c r="J6" i="39" s="1"/>
  <c r="K6" i="39" s="1"/>
  <c r="L6" i="39" s="1"/>
  <c r="D5" i="39"/>
  <c r="E5" i="39" s="1"/>
  <c r="F5" i="39" s="1"/>
  <c r="G5" i="39" s="1"/>
  <c r="H5" i="39" s="1"/>
  <c r="I5" i="39" s="1"/>
  <c r="J5" i="39" s="1"/>
  <c r="K5" i="39" s="1"/>
  <c r="L5" i="39" s="1"/>
  <c r="C14" i="39"/>
  <c r="C11" i="39"/>
  <c r="F7" i="39"/>
  <c r="F21" i="39" s="1"/>
  <c r="G20" i="39"/>
  <c r="E11" i="39"/>
  <c r="E25" i="39"/>
  <c r="D11" i="39"/>
  <c r="D14" i="39"/>
  <c r="E21" i="39"/>
  <c r="D21" i="39"/>
  <c r="F28" i="39"/>
  <c r="E13" i="39"/>
  <c r="E22" i="39"/>
  <c r="F22" i="39" s="1"/>
  <c r="G22" i="39" s="1"/>
  <c r="H22" i="39" s="1"/>
  <c r="I22" i="39" s="1"/>
  <c r="J22" i="39" s="1"/>
  <c r="K22" i="39" s="1"/>
  <c r="L22" i="39" s="1"/>
  <c r="D31" i="36"/>
  <c r="E31" i="36" s="1"/>
  <c r="F31" i="36" s="1"/>
  <c r="G31" i="36" s="1"/>
  <c r="H31" i="36" s="1"/>
  <c r="I31" i="36" s="1"/>
  <c r="J31" i="36" s="1"/>
  <c r="K31" i="36" s="1"/>
  <c r="L31" i="36" s="1"/>
  <c r="D28" i="36"/>
  <c r="E28" i="36" s="1"/>
  <c r="D25" i="36"/>
  <c r="D24" i="36"/>
  <c r="E24" i="36" s="1"/>
  <c r="F24" i="36" s="1"/>
  <c r="G24" i="36" s="1"/>
  <c r="H24" i="36" s="1"/>
  <c r="I24" i="36" s="1"/>
  <c r="J24" i="36" s="1"/>
  <c r="K24" i="36" s="1"/>
  <c r="L24" i="36" s="1"/>
  <c r="D22" i="36"/>
  <c r="C21" i="36"/>
  <c r="D20" i="36"/>
  <c r="E20" i="36" s="1"/>
  <c r="F20" i="36" s="1"/>
  <c r="G20" i="36" s="1"/>
  <c r="D17" i="36"/>
  <c r="E17" i="36" s="1"/>
  <c r="F17" i="36" s="1"/>
  <c r="G17" i="36" s="1"/>
  <c r="H17" i="36" s="1"/>
  <c r="I17" i="36" s="1"/>
  <c r="J17" i="36" s="1"/>
  <c r="K17" i="36" s="1"/>
  <c r="L17" i="36" s="1"/>
  <c r="C14" i="36"/>
  <c r="D13" i="36"/>
  <c r="D12" i="36"/>
  <c r="E12" i="36" s="1"/>
  <c r="F12" i="36" s="1"/>
  <c r="G12" i="36" s="1"/>
  <c r="H12" i="36" s="1"/>
  <c r="I12" i="36" s="1"/>
  <c r="J12" i="36" s="1"/>
  <c r="K12" i="36" s="1"/>
  <c r="L12" i="36" s="1"/>
  <c r="C11" i="36"/>
  <c r="D10" i="36"/>
  <c r="E10" i="36" s="1"/>
  <c r="F10" i="36" s="1"/>
  <c r="G10" i="36" s="1"/>
  <c r="H10" i="36" s="1"/>
  <c r="I10" i="36" s="1"/>
  <c r="J10" i="36" s="1"/>
  <c r="K10" i="36" s="1"/>
  <c r="L10" i="36" s="1"/>
  <c r="C9" i="36"/>
  <c r="C8" i="36"/>
  <c r="D7" i="36"/>
  <c r="D6" i="36"/>
  <c r="E6" i="36" s="1"/>
  <c r="F6" i="36" s="1"/>
  <c r="G6" i="36" s="1"/>
  <c r="H6" i="36" s="1"/>
  <c r="I6" i="36" s="1"/>
  <c r="J6" i="36" s="1"/>
  <c r="K6" i="36" s="1"/>
  <c r="L6" i="36" s="1"/>
  <c r="D5" i="36"/>
  <c r="E5" i="36" s="1"/>
  <c r="F5" i="36" s="1"/>
  <c r="G5" i="36" s="1"/>
  <c r="H5" i="36" s="1"/>
  <c r="I5" i="36" s="1"/>
  <c r="J5" i="36" s="1"/>
  <c r="K5" i="36" s="1"/>
  <c r="L5" i="36" s="1"/>
  <c r="I14" i="41" l="1"/>
  <c r="J13" i="41"/>
  <c r="J20" i="41"/>
  <c r="H11" i="41"/>
  <c r="I7" i="41"/>
  <c r="I21" i="41" s="1"/>
  <c r="H9" i="41"/>
  <c r="H8" i="41"/>
  <c r="J28" i="41"/>
  <c r="L25" i="41"/>
  <c r="E23" i="39"/>
  <c r="F23" i="39" s="1"/>
  <c r="G23" i="39" s="1"/>
  <c r="H23" i="39" s="1"/>
  <c r="I23" i="39" s="1"/>
  <c r="J23" i="39" s="1"/>
  <c r="K23" i="39" s="1"/>
  <c r="L23" i="39" s="1"/>
  <c r="E9" i="39"/>
  <c r="D9" i="39"/>
  <c r="E8" i="39"/>
  <c r="D8" i="39"/>
  <c r="H20" i="39"/>
  <c r="F13" i="39"/>
  <c r="E14" i="39"/>
  <c r="G28" i="39"/>
  <c r="F25" i="39"/>
  <c r="F9" i="39"/>
  <c r="F11" i="39"/>
  <c r="F8" i="39"/>
  <c r="G7" i="39"/>
  <c r="D21" i="36"/>
  <c r="D11" i="36"/>
  <c r="D8" i="36"/>
  <c r="L57" i="36"/>
  <c r="E7" i="36"/>
  <c r="D14" i="36"/>
  <c r="E13" i="36"/>
  <c r="D23" i="36"/>
  <c r="E22" i="36"/>
  <c r="F22" i="36" s="1"/>
  <c r="G22" i="36" s="1"/>
  <c r="H22" i="36" s="1"/>
  <c r="I22" i="36" s="1"/>
  <c r="J22" i="36" s="1"/>
  <c r="K22" i="36" s="1"/>
  <c r="L22" i="36" s="1"/>
  <c r="E25" i="36"/>
  <c r="H20" i="36"/>
  <c r="D9" i="36"/>
  <c r="F28" i="36"/>
  <c r="K20" i="41" l="1"/>
  <c r="K13" i="41"/>
  <c r="J14" i="41"/>
  <c r="K28" i="41"/>
  <c r="I8" i="41"/>
  <c r="I11" i="41"/>
  <c r="I9" i="41"/>
  <c r="J7" i="41"/>
  <c r="I20" i="39"/>
  <c r="F14" i="39"/>
  <c r="G13" i="39"/>
  <c r="G21" i="39"/>
  <c r="H28" i="39"/>
  <c r="G9" i="39"/>
  <c r="G11" i="39"/>
  <c r="G8" i="39"/>
  <c r="H7" i="39"/>
  <c r="H21" i="39" s="1"/>
  <c r="G25" i="39"/>
  <c r="E23" i="36"/>
  <c r="F23" i="36" s="1"/>
  <c r="G23" i="36" s="1"/>
  <c r="H23" i="36" s="1"/>
  <c r="I23" i="36" s="1"/>
  <c r="J23" i="36" s="1"/>
  <c r="K23" i="36" s="1"/>
  <c r="L23" i="36" s="1"/>
  <c r="F25" i="36"/>
  <c r="E14" i="36"/>
  <c r="F13" i="36"/>
  <c r="I20" i="36"/>
  <c r="G28" i="36"/>
  <c r="E11" i="36"/>
  <c r="E8" i="36"/>
  <c r="F7" i="36"/>
  <c r="E21" i="36"/>
  <c r="E9" i="36"/>
  <c r="J11" i="41" l="1"/>
  <c r="J9" i="41"/>
  <c r="J8" i="41"/>
  <c r="K7" i="41"/>
  <c r="K14" i="41"/>
  <c r="L13" i="41"/>
  <c r="L14" i="41" s="1"/>
  <c r="J21" i="41"/>
  <c r="L28" i="41"/>
  <c r="L20" i="41"/>
  <c r="H25" i="39"/>
  <c r="H11" i="39"/>
  <c r="H8" i="39"/>
  <c r="I7" i="39"/>
  <c r="I21" i="39" s="1"/>
  <c r="H9" i="39"/>
  <c r="J20" i="39"/>
  <c r="I28" i="39"/>
  <c r="G14" i="39"/>
  <c r="H13" i="39"/>
  <c r="J20" i="36"/>
  <c r="G25" i="36"/>
  <c r="H28" i="36"/>
  <c r="G7" i="36"/>
  <c r="F9" i="36"/>
  <c r="F8" i="36"/>
  <c r="F11" i="36"/>
  <c r="F21" i="36"/>
  <c r="G13" i="36"/>
  <c r="F14" i="36"/>
  <c r="K11" i="41" l="1"/>
  <c r="K9" i="41"/>
  <c r="K8" i="41"/>
  <c r="L7" i="41"/>
  <c r="K21" i="41"/>
  <c r="H14" i="39"/>
  <c r="I13" i="39"/>
  <c r="J7" i="39"/>
  <c r="J21" i="39" s="1"/>
  <c r="I9" i="39"/>
  <c r="I11" i="39"/>
  <c r="I8" i="39"/>
  <c r="I25" i="39"/>
  <c r="K20" i="39"/>
  <c r="J28" i="39"/>
  <c r="G14" i="36"/>
  <c r="H13" i="36"/>
  <c r="K20" i="36"/>
  <c r="H25" i="36"/>
  <c r="G9" i="36"/>
  <c r="G11" i="36"/>
  <c r="G8" i="36"/>
  <c r="H7" i="36"/>
  <c r="G21" i="36"/>
  <c r="I28" i="36"/>
  <c r="L8" i="41" l="1"/>
  <c r="L9" i="41"/>
  <c r="L11" i="41"/>
  <c r="L21" i="41"/>
  <c r="J9" i="39"/>
  <c r="J11" i="39"/>
  <c r="K7" i="39"/>
  <c r="J8" i="39"/>
  <c r="J25" i="39"/>
  <c r="J13" i="39"/>
  <c r="I14" i="39"/>
  <c r="K28" i="39"/>
  <c r="L20" i="39"/>
  <c r="H14" i="36"/>
  <c r="I13" i="36"/>
  <c r="H11" i="36"/>
  <c r="H8" i="36"/>
  <c r="I7" i="36"/>
  <c r="H9" i="36"/>
  <c r="H21" i="36"/>
  <c r="I25" i="36"/>
  <c r="J28" i="36"/>
  <c r="L20" i="36"/>
  <c r="K21" i="39" l="1"/>
  <c r="L28" i="39"/>
  <c r="K25" i="39"/>
  <c r="K9" i="39"/>
  <c r="K11" i="39"/>
  <c r="K8" i="39"/>
  <c r="L7" i="39"/>
  <c r="J14" i="39"/>
  <c r="K13" i="39"/>
  <c r="K28" i="36"/>
  <c r="J25" i="36"/>
  <c r="I11" i="36"/>
  <c r="I8" i="36"/>
  <c r="J7" i="36"/>
  <c r="I9" i="36"/>
  <c r="I21" i="36"/>
  <c r="I14" i="36"/>
  <c r="J13" i="36"/>
  <c r="L21" i="39" l="1"/>
  <c r="K14" i="39"/>
  <c r="L13" i="39"/>
  <c r="L14" i="39" s="1"/>
  <c r="L11" i="39"/>
  <c r="L8" i="39"/>
  <c r="L9" i="39"/>
  <c r="L25" i="39"/>
  <c r="K13" i="36"/>
  <c r="J14" i="36"/>
  <c r="L28" i="36"/>
  <c r="K7" i="36"/>
  <c r="J9" i="36"/>
  <c r="J11" i="36"/>
  <c r="J8" i="36"/>
  <c r="J21" i="36"/>
  <c r="K25" i="36"/>
  <c r="L25" i="36" l="1"/>
  <c r="K9" i="36"/>
  <c r="K11" i="36"/>
  <c r="K8" i="36"/>
  <c r="L7" i="36"/>
  <c r="K21" i="36"/>
  <c r="K14" i="36"/>
  <c r="L13" i="36"/>
  <c r="L14" i="36" s="1"/>
  <c r="L11" i="36" l="1"/>
  <c r="L8" i="36"/>
  <c r="L9" i="36"/>
  <c r="L21" i="36"/>
  <c r="D7" i="23" l="1"/>
  <c r="D8" i="23"/>
  <c r="D9" i="23"/>
  <c r="D10" i="23"/>
  <c r="D12" i="23"/>
  <c r="D13" i="23"/>
  <c r="D14" i="23"/>
  <c r="D15" i="23"/>
  <c r="D26" i="23"/>
  <c r="K7" i="25"/>
  <c r="N7" i="25" s="1"/>
  <c r="K8" i="25"/>
  <c r="N8" i="25" s="1"/>
  <c r="K6" i="25"/>
  <c r="N6" i="25" s="1"/>
  <c r="K11" i="25"/>
  <c r="N11" i="25" s="1"/>
  <c r="K14" i="25"/>
  <c r="N14" i="25" s="1"/>
  <c r="K12" i="25"/>
  <c r="N12" i="25" s="1"/>
  <c r="N9" i="25"/>
  <c r="N10" i="25"/>
  <c r="K13" i="25"/>
  <c r="N13" i="25" s="1"/>
  <c r="N15" i="25"/>
  <c r="M6" i="25"/>
  <c r="M7" i="25"/>
  <c r="M8" i="25"/>
  <c r="M14" i="25"/>
  <c r="M9" i="25"/>
  <c r="M10" i="25"/>
  <c r="M11" i="25"/>
  <c r="M12" i="25"/>
  <c r="M13" i="25"/>
  <c r="M15" i="25"/>
  <c r="F5" i="25"/>
  <c r="F6" i="25"/>
  <c r="F7" i="25"/>
  <c r="F8" i="25"/>
  <c r="F9" i="25"/>
  <c r="F10" i="25"/>
  <c r="F11" i="25"/>
  <c r="F12" i="25"/>
  <c r="F13" i="25"/>
  <c r="F14" i="25"/>
  <c r="F15" i="25"/>
  <c r="I5" i="25"/>
  <c r="I8" i="25"/>
  <c r="I10" i="25"/>
  <c r="I6" i="25"/>
  <c r="I7" i="25"/>
  <c r="I9" i="25"/>
  <c r="I11" i="25"/>
  <c r="I12" i="25"/>
  <c r="I13" i="25"/>
  <c r="I14" i="25"/>
  <c r="I15" i="25"/>
  <c r="J16" i="25"/>
  <c r="D16" i="25"/>
  <c r="B16" i="25"/>
  <c r="C16" i="25"/>
  <c r="G16" i="25"/>
  <c r="B40" i="36" l="1"/>
  <c r="F16" i="25"/>
  <c r="M16" i="25"/>
  <c r="I16" i="25"/>
  <c r="N16" i="25"/>
  <c r="B17" i="25"/>
  <c r="K16" i="25"/>
  <c r="K17" i="25" s="1"/>
  <c r="D18" i="23"/>
  <c r="B39" i="36" s="1"/>
  <c r="J17" i="25"/>
  <c r="C30" i="23"/>
  <c r="B40" i="41" l="1"/>
  <c r="B40" i="39"/>
  <c r="C26" i="39" s="1"/>
  <c r="C26" i="36"/>
  <c r="B39" i="39"/>
  <c r="B39" i="41"/>
  <c r="B21" i="25"/>
  <c r="B20" i="25"/>
  <c r="C34" i="23"/>
  <c r="D28" i="23"/>
  <c r="C33" i="23" s="1"/>
  <c r="D30" i="23"/>
  <c r="C31" i="23"/>
  <c r="B45" i="39" l="1"/>
  <c r="C39" i="39"/>
  <c r="B44" i="39"/>
  <c r="C26" i="41"/>
  <c r="B44" i="41"/>
  <c r="B45" i="41"/>
  <c r="C39" i="41"/>
  <c r="C42" i="41" s="1"/>
  <c r="C43" i="41" s="1"/>
  <c r="B22" i="25"/>
  <c r="C16" i="36" s="1"/>
  <c r="C27" i="39"/>
  <c r="B45" i="36"/>
  <c r="B42" i="37" s="1"/>
  <c r="B44" i="36"/>
  <c r="C42" i="39"/>
  <c r="C43" i="39" s="1"/>
  <c r="B43" i="37"/>
  <c r="C39" i="36"/>
  <c r="D33" i="23"/>
  <c r="C16" i="39" l="1"/>
  <c r="C16" i="41"/>
  <c r="D16" i="36"/>
  <c r="C15" i="36"/>
  <c r="C18" i="36"/>
  <c r="C30" i="36" s="1"/>
  <c r="C32" i="36" s="1"/>
  <c r="C35" i="36" s="1"/>
  <c r="C27" i="41"/>
  <c r="D39" i="41"/>
  <c r="D42" i="41" s="1"/>
  <c r="D43" i="41" s="1"/>
  <c r="B44" i="37"/>
  <c r="D39" i="39"/>
  <c r="C27" i="36"/>
  <c r="D29" i="36" l="1"/>
  <c r="D16" i="41"/>
  <c r="C15" i="41"/>
  <c r="C18" i="41"/>
  <c r="E16" i="36"/>
  <c r="D15" i="36"/>
  <c r="D18" i="36"/>
  <c r="C15" i="39"/>
  <c r="D16" i="39"/>
  <c r="C18" i="39"/>
  <c r="E39" i="41"/>
  <c r="E42" i="41" s="1"/>
  <c r="E43" i="41" s="1"/>
  <c r="C44" i="39"/>
  <c r="D42" i="39"/>
  <c r="D43" i="39" s="1"/>
  <c r="C40" i="36"/>
  <c r="D26" i="36" s="1"/>
  <c r="C36" i="36"/>
  <c r="C37" i="36" s="1"/>
  <c r="D29" i="41" l="1"/>
  <c r="C30" i="41"/>
  <c r="C32" i="41" s="1"/>
  <c r="C35" i="41" s="1"/>
  <c r="E16" i="39"/>
  <c r="D18" i="39"/>
  <c r="D15" i="39"/>
  <c r="F16" i="36"/>
  <c r="E15" i="36"/>
  <c r="E18" i="36"/>
  <c r="D29" i="39"/>
  <c r="C30" i="39"/>
  <c r="C32" i="39" s="1"/>
  <c r="C35" i="39" s="1"/>
  <c r="E16" i="41"/>
  <c r="D15" i="41"/>
  <c r="D18" i="41"/>
  <c r="C44" i="41"/>
  <c r="F39" i="41"/>
  <c r="F42" i="41" s="1"/>
  <c r="F43" i="41" s="1"/>
  <c r="C46" i="39"/>
  <c r="E39" i="39"/>
  <c r="F16" i="41" l="1"/>
  <c r="E15" i="41"/>
  <c r="E18" i="41"/>
  <c r="F16" i="39"/>
  <c r="E15" i="39"/>
  <c r="E18" i="39"/>
  <c r="C36" i="39"/>
  <c r="C37" i="39" s="1"/>
  <c r="C40" i="39"/>
  <c r="G16" i="36"/>
  <c r="F15" i="36"/>
  <c r="F18" i="36"/>
  <c r="C36" i="41"/>
  <c r="C37" i="41" s="1"/>
  <c r="C40" i="41"/>
  <c r="C46" i="41"/>
  <c r="G39" i="41"/>
  <c r="G42" i="41" s="1"/>
  <c r="G43" i="41" s="1"/>
  <c r="E42" i="39"/>
  <c r="E43" i="39" s="1"/>
  <c r="D26" i="41" l="1"/>
  <c r="C45" i="41"/>
  <c r="C44" i="37" s="1"/>
  <c r="C45" i="39"/>
  <c r="C43" i="37" s="1"/>
  <c r="D26" i="39"/>
  <c r="G16" i="41"/>
  <c r="F15" i="41"/>
  <c r="F18" i="41"/>
  <c r="H16" i="36"/>
  <c r="G15" i="36"/>
  <c r="G18" i="36"/>
  <c r="G16" i="39"/>
  <c r="F15" i="39"/>
  <c r="F18" i="39"/>
  <c r="H39" i="41"/>
  <c r="H42" i="41" s="1"/>
  <c r="H43" i="41" s="1"/>
  <c r="D44" i="39"/>
  <c r="F39" i="39"/>
  <c r="H16" i="39" l="1"/>
  <c r="G15" i="39"/>
  <c r="G18" i="39"/>
  <c r="D27" i="39"/>
  <c r="D32" i="39"/>
  <c r="D35" i="39" s="1"/>
  <c r="E29" i="39"/>
  <c r="D30" i="39"/>
  <c r="I16" i="36"/>
  <c r="H15" i="36"/>
  <c r="H18" i="36"/>
  <c r="H16" i="41"/>
  <c r="G15" i="41"/>
  <c r="G18" i="41"/>
  <c r="E29" i="41"/>
  <c r="D30" i="41"/>
  <c r="D32" i="41"/>
  <c r="D35" i="41" s="1"/>
  <c r="D27" i="41"/>
  <c r="D44" i="41"/>
  <c r="I39" i="41"/>
  <c r="I42" i="41" s="1"/>
  <c r="I43" i="41" s="1"/>
  <c r="D46" i="39"/>
  <c r="F42" i="39"/>
  <c r="F43" i="39" s="1"/>
  <c r="D40" i="41" l="1"/>
  <c r="D36" i="41"/>
  <c r="D37" i="41" s="1"/>
  <c r="J16" i="36"/>
  <c r="I15" i="36"/>
  <c r="I18" i="36"/>
  <c r="I16" i="41"/>
  <c r="H15" i="41"/>
  <c r="H18" i="41"/>
  <c r="D40" i="39"/>
  <c r="D36" i="39"/>
  <c r="D37" i="39" s="1"/>
  <c r="I16" i="39"/>
  <c r="H15" i="39"/>
  <c r="H18" i="39"/>
  <c r="D46" i="41"/>
  <c r="J39" i="41"/>
  <c r="J42" i="41" s="1"/>
  <c r="J43" i="41" s="1"/>
  <c r="K39" i="41" s="1"/>
  <c r="K42" i="41" s="1"/>
  <c r="K43" i="41" s="1"/>
  <c r="L39" i="41" s="1"/>
  <c r="L42" i="41" s="1"/>
  <c r="L43" i="41" s="1"/>
  <c r="G39" i="39"/>
  <c r="J16" i="39" l="1"/>
  <c r="I15" i="39"/>
  <c r="I18" i="39"/>
  <c r="K16" i="36"/>
  <c r="J15" i="36"/>
  <c r="J18" i="36"/>
  <c r="J16" i="41"/>
  <c r="I15" i="41"/>
  <c r="I18" i="41"/>
  <c r="E26" i="39"/>
  <c r="D45" i="39"/>
  <c r="D43" i="37" s="1"/>
  <c r="E26" i="41"/>
  <c r="D45" i="41"/>
  <c r="D44" i="37" s="1"/>
  <c r="E44" i="39"/>
  <c r="G42" i="39"/>
  <c r="G43" i="39" s="1"/>
  <c r="C42" i="36"/>
  <c r="C43" i="36" s="1"/>
  <c r="C45" i="36" s="1"/>
  <c r="C42" i="37" s="1"/>
  <c r="D27" i="36"/>
  <c r="E27" i="41" l="1"/>
  <c r="E32" i="41"/>
  <c r="E35" i="41" s="1"/>
  <c r="F29" i="41"/>
  <c r="E30" i="41"/>
  <c r="K16" i="41"/>
  <c r="J15" i="41"/>
  <c r="J18" i="41"/>
  <c r="L16" i="36"/>
  <c r="K15" i="36"/>
  <c r="K18" i="36"/>
  <c r="E32" i="39"/>
  <c r="E35" i="39" s="1"/>
  <c r="F29" i="39"/>
  <c r="E30" i="39"/>
  <c r="E27" i="39"/>
  <c r="K16" i="39"/>
  <c r="J15" i="39"/>
  <c r="J18" i="39"/>
  <c r="E44" i="41"/>
  <c r="E46" i="39"/>
  <c r="H39" i="39"/>
  <c r="D39" i="36"/>
  <c r="C44" i="36"/>
  <c r="E29" i="36"/>
  <c r="C46" i="36"/>
  <c r="D32" i="36"/>
  <c r="D35" i="36" s="1"/>
  <c r="D30" i="36"/>
  <c r="L16" i="39" l="1"/>
  <c r="K15" i="39"/>
  <c r="K18" i="39"/>
  <c r="E36" i="39"/>
  <c r="E37" i="39" s="1"/>
  <c r="E40" i="39"/>
  <c r="E36" i="41"/>
  <c r="E37" i="41" s="1"/>
  <c r="E40" i="41"/>
  <c r="L15" i="36"/>
  <c r="L18" i="36"/>
  <c r="L16" i="41"/>
  <c r="K15" i="41"/>
  <c r="K18" i="41"/>
  <c r="E46" i="41"/>
  <c r="H42" i="39"/>
  <c r="H43" i="39" s="1"/>
  <c r="D36" i="36"/>
  <c r="D37" i="36" s="1"/>
  <c r="D40" i="36"/>
  <c r="E26" i="36" s="1"/>
  <c r="F26" i="41" l="1"/>
  <c r="E45" i="41"/>
  <c r="E44" i="37" s="1"/>
  <c r="L15" i="41"/>
  <c r="L18" i="41"/>
  <c r="E45" i="39"/>
  <c r="E43" i="37" s="1"/>
  <c r="F26" i="39"/>
  <c r="L15" i="39"/>
  <c r="L18" i="39"/>
  <c r="F44" i="39"/>
  <c r="I39" i="39"/>
  <c r="D42" i="36"/>
  <c r="F30" i="39" l="1"/>
  <c r="F32" i="39"/>
  <c r="F35" i="39" s="1"/>
  <c r="F27" i="39"/>
  <c r="G29" i="39"/>
  <c r="F32" i="41"/>
  <c r="F35" i="41" s="1"/>
  <c r="F30" i="41"/>
  <c r="G29" i="41"/>
  <c r="F27" i="41"/>
  <c r="F44" i="41"/>
  <c r="F46" i="39"/>
  <c r="I42" i="39"/>
  <c r="I43" i="39" s="1"/>
  <c r="D43" i="36"/>
  <c r="E39" i="36" s="1"/>
  <c r="E32" i="36"/>
  <c r="E35" i="36" s="1"/>
  <c r="E27" i="36"/>
  <c r="E30" i="36"/>
  <c r="F29" i="36"/>
  <c r="F40" i="39" l="1"/>
  <c r="F36" i="39"/>
  <c r="F37" i="39" s="1"/>
  <c r="F36" i="41"/>
  <c r="F37" i="41" s="1"/>
  <c r="F40" i="41"/>
  <c r="F46" i="41"/>
  <c r="J39" i="39"/>
  <c r="D44" i="36"/>
  <c r="D45" i="36"/>
  <c r="E36" i="36"/>
  <c r="E37" i="36" s="1"/>
  <c r="E40" i="36"/>
  <c r="F26" i="36" s="1"/>
  <c r="F45" i="39" l="1"/>
  <c r="F43" i="37" s="1"/>
  <c r="G26" i="39"/>
  <c r="F45" i="41"/>
  <c r="F44" i="37" s="1"/>
  <c r="G26" i="41"/>
  <c r="G44" i="39"/>
  <c r="J42" i="39"/>
  <c r="J43" i="39" s="1"/>
  <c r="D42" i="37"/>
  <c r="D46" i="36"/>
  <c r="E42" i="36"/>
  <c r="G32" i="41" l="1"/>
  <c r="G35" i="41" s="1"/>
  <c r="G30" i="41"/>
  <c r="H29" i="41"/>
  <c r="G27" i="41"/>
  <c r="G30" i="39"/>
  <c r="G32" i="39"/>
  <c r="G35" i="39" s="1"/>
  <c r="G27" i="39"/>
  <c r="H29" i="39"/>
  <c r="G44" i="41"/>
  <c r="G46" i="39"/>
  <c r="K39" i="39"/>
  <c r="E43" i="36"/>
  <c r="E45" i="36" s="1"/>
  <c r="E42" i="37" s="1"/>
  <c r="F32" i="36"/>
  <c r="F35" i="36" s="1"/>
  <c r="F30" i="36"/>
  <c r="F27" i="36"/>
  <c r="G29" i="36"/>
  <c r="G40" i="39" l="1"/>
  <c r="G36" i="39"/>
  <c r="G37" i="39" s="1"/>
  <c r="G36" i="41"/>
  <c r="G37" i="41" s="1"/>
  <c r="G40" i="41"/>
  <c r="G46" i="41"/>
  <c r="K42" i="39"/>
  <c r="K43" i="39" s="1"/>
  <c r="F39" i="36"/>
  <c r="E44" i="36"/>
  <c r="E46" i="36"/>
  <c r="F36" i="36"/>
  <c r="F37" i="36" s="1"/>
  <c r="F40" i="36"/>
  <c r="G26" i="36" s="1"/>
  <c r="H26" i="39" l="1"/>
  <c r="G45" i="39"/>
  <c r="G43" i="37" s="1"/>
  <c r="H26" i="41"/>
  <c r="G45" i="41"/>
  <c r="G44" i="37" s="1"/>
  <c r="H44" i="39"/>
  <c r="L39" i="39"/>
  <c r="L42" i="39" s="1"/>
  <c r="L43" i="39" s="1"/>
  <c r="F42" i="36"/>
  <c r="H32" i="41" l="1"/>
  <c r="H35" i="41" s="1"/>
  <c r="H27" i="41"/>
  <c r="I29" i="41"/>
  <c r="H30" i="41"/>
  <c r="H32" i="39"/>
  <c r="H35" i="39" s="1"/>
  <c r="H27" i="39"/>
  <c r="H30" i="39"/>
  <c r="I29" i="39"/>
  <c r="H44" i="41"/>
  <c r="H46" i="39"/>
  <c r="F43" i="36"/>
  <c r="G27" i="36"/>
  <c r="G32" i="36"/>
  <c r="G35" i="36" s="1"/>
  <c r="G30" i="36"/>
  <c r="H29" i="36"/>
  <c r="H40" i="39" l="1"/>
  <c r="H36" i="39"/>
  <c r="H37" i="39" s="1"/>
  <c r="H36" i="41"/>
  <c r="H37" i="41" s="1"/>
  <c r="H40" i="41"/>
  <c r="H46" i="41"/>
  <c r="F45" i="36"/>
  <c r="F42" i="37" s="1"/>
  <c r="G39" i="36"/>
  <c r="F44" i="36"/>
  <c r="G36" i="36"/>
  <c r="G37" i="36" s="1"/>
  <c r="G40" i="36"/>
  <c r="H26" i="36" s="1"/>
  <c r="H45" i="39" l="1"/>
  <c r="H43" i="37" s="1"/>
  <c r="I26" i="39"/>
  <c r="I26" i="41"/>
  <c r="H45" i="41"/>
  <c r="H44" i="37" s="1"/>
  <c r="I44" i="39"/>
  <c r="F46" i="36"/>
  <c r="G42" i="36"/>
  <c r="I27" i="41" l="1"/>
  <c r="I32" i="41"/>
  <c r="I35" i="41" s="1"/>
  <c r="I30" i="41"/>
  <c r="J29" i="41"/>
  <c r="I30" i="39"/>
  <c r="I27" i="39"/>
  <c r="I32" i="39"/>
  <c r="I35" i="39" s="1"/>
  <c r="J29" i="39"/>
  <c r="I44" i="41"/>
  <c r="I46" i="39"/>
  <c r="G43" i="36"/>
  <c r="G45" i="36" s="1"/>
  <c r="G42" i="37" s="1"/>
  <c r="H30" i="36"/>
  <c r="H32" i="36"/>
  <c r="H35" i="36" s="1"/>
  <c r="H27" i="36"/>
  <c r="I29" i="36"/>
  <c r="I40" i="39" l="1"/>
  <c r="I36" i="39"/>
  <c r="I37" i="39" s="1"/>
  <c r="I36" i="41"/>
  <c r="I37" i="41" s="1"/>
  <c r="I40" i="41"/>
  <c r="I46" i="41"/>
  <c r="G46" i="36"/>
  <c r="G44" i="36"/>
  <c r="H39" i="36"/>
  <c r="H36" i="36"/>
  <c r="H37" i="36" s="1"/>
  <c r="H40" i="36"/>
  <c r="I26" i="36" s="1"/>
  <c r="I45" i="39" l="1"/>
  <c r="I43" i="37" s="1"/>
  <c r="J26" i="39"/>
  <c r="J26" i="41"/>
  <c r="I45" i="41"/>
  <c r="I44" i="37" s="1"/>
  <c r="J44" i="39"/>
  <c r="H42" i="36"/>
  <c r="H43" i="36" s="1"/>
  <c r="H45" i="36" s="1"/>
  <c r="H42" i="37" s="1"/>
  <c r="J27" i="41" l="1"/>
  <c r="J30" i="41"/>
  <c r="K29" i="41"/>
  <c r="J32" i="41"/>
  <c r="J35" i="41" s="1"/>
  <c r="J32" i="39"/>
  <c r="J35" i="39" s="1"/>
  <c r="J27" i="39"/>
  <c r="J30" i="39"/>
  <c r="K29" i="39"/>
  <c r="J44" i="41"/>
  <c r="J46" i="39"/>
  <c r="I39" i="36"/>
  <c r="H44" i="36"/>
  <c r="I27" i="36"/>
  <c r="I32" i="36"/>
  <c r="I35" i="36" s="1"/>
  <c r="I30" i="36"/>
  <c r="J29" i="36"/>
  <c r="H46" i="36"/>
  <c r="J36" i="41" l="1"/>
  <c r="J37" i="41" s="1"/>
  <c r="J40" i="41"/>
  <c r="J40" i="39"/>
  <c r="J36" i="39"/>
  <c r="J37" i="39" s="1"/>
  <c r="J46" i="41"/>
  <c r="I36" i="36"/>
  <c r="I37" i="36" s="1"/>
  <c r="I40" i="36"/>
  <c r="J26" i="36" s="1"/>
  <c r="K26" i="41" l="1"/>
  <c r="J45" i="41"/>
  <c r="J44" i="37" s="1"/>
  <c r="J45" i="39"/>
  <c r="J43" i="37" s="1"/>
  <c r="K26" i="39"/>
  <c r="K44" i="39"/>
  <c r="I42" i="36"/>
  <c r="K27" i="39" l="1"/>
  <c r="K30" i="39"/>
  <c r="K32" i="39"/>
  <c r="K35" i="39" s="1"/>
  <c r="L29" i="39"/>
  <c r="K27" i="41"/>
  <c r="K32" i="41"/>
  <c r="K35" i="41" s="1"/>
  <c r="L29" i="41"/>
  <c r="K30" i="41"/>
  <c r="K44" i="41"/>
  <c r="K46" i="39"/>
  <c r="I43" i="36"/>
  <c r="I45" i="36" s="1"/>
  <c r="I42" i="37" s="1"/>
  <c r="J30" i="36"/>
  <c r="J27" i="36"/>
  <c r="J32" i="36"/>
  <c r="J35" i="36" s="1"/>
  <c r="K29" i="36"/>
  <c r="K36" i="39" l="1"/>
  <c r="K37" i="39" s="1"/>
  <c r="K40" i="39"/>
  <c r="K36" i="41"/>
  <c r="K37" i="41" s="1"/>
  <c r="K40" i="41"/>
  <c r="K46" i="41"/>
  <c r="I46" i="36"/>
  <c r="I44" i="36"/>
  <c r="J39" i="36"/>
  <c r="J36" i="36"/>
  <c r="J37" i="36" s="1"/>
  <c r="J40" i="36"/>
  <c r="K26" i="36" s="1"/>
  <c r="L26" i="41" l="1"/>
  <c r="K45" i="41"/>
  <c r="K44" i="37" s="1"/>
  <c r="K45" i="39"/>
  <c r="K43" i="37" s="1"/>
  <c r="L26" i="39"/>
  <c r="L44" i="39"/>
  <c r="J42" i="36"/>
  <c r="L32" i="39" l="1"/>
  <c r="L35" i="39" s="1"/>
  <c r="L30" i="39"/>
  <c r="L27" i="39"/>
  <c r="L27" i="41"/>
  <c r="L32" i="41"/>
  <c r="L35" i="41" s="1"/>
  <c r="L30" i="41"/>
  <c r="L44" i="41"/>
  <c r="L46" i="39"/>
  <c r="N43" i="37" s="1"/>
  <c r="J43" i="36"/>
  <c r="K30" i="36"/>
  <c r="K27" i="36"/>
  <c r="K32" i="36"/>
  <c r="K35" i="36" s="1"/>
  <c r="L29" i="36"/>
  <c r="L36" i="41" l="1"/>
  <c r="L37" i="41" s="1"/>
  <c r="L40" i="41"/>
  <c r="L45" i="41" s="1"/>
  <c r="L44" i="37" s="1"/>
  <c r="M44" i="37" s="1"/>
  <c r="L36" i="39"/>
  <c r="L37" i="39" s="1"/>
  <c r="L40" i="39"/>
  <c r="L45" i="39" s="1"/>
  <c r="L43" i="37" s="1"/>
  <c r="M43" i="37" s="1"/>
  <c r="L46" i="41"/>
  <c r="N44" i="37" s="1"/>
  <c r="J44" i="36"/>
  <c r="J45" i="36"/>
  <c r="J42" i="37" s="1"/>
  <c r="K39" i="36"/>
  <c r="K36" i="36"/>
  <c r="K37" i="36" s="1"/>
  <c r="K40" i="36"/>
  <c r="L26" i="36" s="1"/>
  <c r="J46" i="36" l="1"/>
  <c r="K42" i="36"/>
  <c r="K43" i="36" l="1"/>
  <c r="L32" i="36"/>
  <c r="L35" i="36" s="1"/>
  <c r="L27" i="36"/>
  <c r="L30" i="36"/>
  <c r="K44" i="36" l="1"/>
  <c r="K45" i="36"/>
  <c r="L39" i="36"/>
  <c r="L36" i="36"/>
  <c r="L37" i="36" s="1"/>
  <c r="L40" i="36"/>
  <c r="K42" i="37" l="1"/>
  <c r="K46" i="36"/>
  <c r="L42" i="36"/>
  <c r="L43" i="36" s="1"/>
  <c r="L44" i="36" s="1"/>
  <c r="L45" i="36" l="1"/>
  <c r="L42" i="37" s="1"/>
  <c r="M42" i="37" s="1"/>
  <c r="L46" i="36" l="1"/>
  <c r="N42"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Angie Fisher</author>
    <author>Paul Bird</author>
  </authors>
  <commentList>
    <comment ref="A17" authorId="0" shapeId="0" xr:uid="{81EA3D41-1022-49AE-958A-52ED5B57C838}">
      <text>
        <r>
          <rPr>
            <sz val="9"/>
            <color indexed="81"/>
            <rFont val="Tahoma"/>
            <family val="2"/>
          </rPr>
          <t xml:space="preserve">Make off-farm or other income pre-tax as tax is calculated in this sheet
</t>
        </r>
      </text>
    </comment>
    <comment ref="A22" authorId="0" shapeId="0" xr:uid="{EADD2FBB-9734-4AD8-9B11-4B26B9E322A1}">
      <text>
        <r>
          <rPr>
            <sz val="9"/>
            <color indexed="81"/>
            <rFont val="Tahoma"/>
            <family val="2"/>
          </rPr>
          <t xml:space="preserve">Allowance equals depreciation. Adjust allowance to suit your circumstances or seek advice.
</t>
        </r>
      </text>
    </comment>
    <comment ref="A23" authorId="0" shapeId="0" xr:uid="{1B99E67F-0186-4DB5-A2C6-203755BE7AF5}">
      <text>
        <r>
          <rPr>
            <sz val="9"/>
            <color indexed="81"/>
            <rFont val="Tahoma"/>
            <family val="2"/>
          </rPr>
          <t>Depreciation is used for tax calculation only</t>
        </r>
      </text>
    </comment>
    <comment ref="A26" authorId="0" shapeId="0" xr:uid="{3FA7E33A-97C9-4E07-8186-27A7DC1917B9}">
      <text>
        <r>
          <rPr>
            <sz val="9"/>
            <color indexed="81"/>
            <rFont val="Tahoma"/>
            <family val="2"/>
          </rPr>
          <t xml:space="preserve">If this turns negative then debt has been paid off and there is cash in the bank. If this happens you should lower the interest rate from that year onwards (row 24) to reflect a term deposit rate.
</t>
        </r>
      </text>
    </comment>
    <comment ref="A30" authorId="0" shapeId="0" xr:uid="{95A9145F-4062-480C-8F28-035E989BB38C}">
      <text>
        <r>
          <rPr>
            <sz val="9"/>
            <color indexed="81"/>
            <rFont val="Tahoma"/>
            <family val="2"/>
          </rPr>
          <t>Tax payable calculations in this tool are simplistic and potentially inaccurate. Seek advice from a tax specialist if a higher level of accuracy is required.</t>
        </r>
      </text>
    </comment>
    <comment ref="A31" authorId="0" shapeId="0" xr:uid="{B495CFCC-C7AD-49C2-BDCE-7FA1C0FADD77}">
      <text>
        <r>
          <rPr>
            <sz val="9"/>
            <color indexed="81"/>
            <rFont val="Tahoma"/>
            <family val="2"/>
          </rPr>
          <t xml:space="preserve">Equity partnerships &amp; others may have dividends or distribution
</t>
        </r>
      </text>
    </comment>
    <comment ref="A34" authorId="0" shapeId="0" xr:uid="{205D8125-BE42-485F-978A-83A4AEBE4EF3}">
      <text>
        <r>
          <rPr>
            <sz val="9"/>
            <color indexed="81"/>
            <rFont val="Tahoma"/>
            <family val="2"/>
          </rPr>
          <t>If you change CapEx you will need to change the balance sheet as well. The tool is designed for simple changes, if you have major capital expenditure or share purchases planned it may be worth saving another version starting at year 3-4 (for example)</t>
        </r>
      </text>
    </comment>
    <comment ref="B40" authorId="1" shapeId="0" xr:uid="{8A9B3417-6034-430A-B67E-A80167E59BB6}">
      <text>
        <r>
          <rPr>
            <sz val="9"/>
            <color indexed="81"/>
            <rFont val="Tahoma"/>
            <family val="2"/>
          </rPr>
          <t xml:space="preserve">If this turns negative then debt has been paid off and there is cash in the bank. If this happens you should lower the interest rate from that year onwards (row 24) to reflect a term deposit rate.
</t>
        </r>
      </text>
    </comment>
    <comment ref="A41" authorId="0" shapeId="0" xr:uid="{5AF7966A-D5FD-4A20-A756-0A4CDF8931A2}">
      <text>
        <r>
          <rPr>
            <sz val="9"/>
            <color indexed="81"/>
            <rFont val="Tahoma"/>
            <family val="2"/>
          </rPr>
          <t xml:space="preserve">Inflation and capital gains are not assumed. This is a planning tool and aspects will change over time, the tool helps identify opportunities.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Angie Fisher</author>
    <author>Paul Bird</author>
  </authors>
  <commentList>
    <comment ref="A17" authorId="0" shapeId="0" xr:uid="{1231C0C7-A53B-4407-B477-B7EF35CC1180}">
      <text>
        <r>
          <rPr>
            <sz val="9"/>
            <color indexed="81"/>
            <rFont val="Tahoma"/>
            <family val="2"/>
          </rPr>
          <t xml:space="preserve">Make off-farm or other income pre-tax as tax is calculated in this sheet
</t>
        </r>
      </text>
    </comment>
    <comment ref="A22" authorId="0" shapeId="0" xr:uid="{4C1D186D-C1C5-49F9-B0F5-673D8F1A3E90}">
      <text>
        <r>
          <rPr>
            <sz val="9"/>
            <color indexed="81"/>
            <rFont val="Tahoma"/>
            <family val="2"/>
          </rPr>
          <t xml:space="preserve">Allowance equals depreciation. Adjust allowance to suit your circumstances or seek advice.
</t>
        </r>
      </text>
    </comment>
    <comment ref="A23" authorId="0" shapeId="0" xr:uid="{9D0CBEB3-1EF5-44F1-97F8-B362B06F8E3D}">
      <text>
        <r>
          <rPr>
            <sz val="9"/>
            <color indexed="81"/>
            <rFont val="Tahoma"/>
            <family val="2"/>
          </rPr>
          <t>Depreciation is used for tax calculation only</t>
        </r>
      </text>
    </comment>
    <comment ref="A26" authorId="0" shapeId="0" xr:uid="{D420BE35-BE17-4F08-9897-01E381BC1173}">
      <text>
        <r>
          <rPr>
            <sz val="9"/>
            <color indexed="81"/>
            <rFont val="Tahoma"/>
            <family val="2"/>
          </rPr>
          <t xml:space="preserve">If this turns negative then debt has been paid off and there is cash in the bank. If this happens you should lower the interest rate from that year onwards (row 24) to reflect a term deposit rate.
</t>
        </r>
      </text>
    </comment>
    <comment ref="A30" authorId="0" shapeId="0" xr:uid="{15FCE949-94F3-4867-AFB3-1CBD5A2B9BA1}">
      <text>
        <r>
          <rPr>
            <sz val="9"/>
            <color indexed="81"/>
            <rFont val="Tahoma"/>
            <family val="2"/>
          </rPr>
          <t>Tax payable calculations in this tool are simplistic and potentially inaccurate. Seek advice from a tax specialist if a higher level of accuracy is required.</t>
        </r>
      </text>
    </comment>
    <comment ref="A31" authorId="0" shapeId="0" xr:uid="{D91A3C9B-AA5A-4BE6-8B61-782CC2066CA8}">
      <text>
        <r>
          <rPr>
            <sz val="9"/>
            <color indexed="81"/>
            <rFont val="Tahoma"/>
            <family val="2"/>
          </rPr>
          <t xml:space="preserve">Equity partnerships &amp; others may have dividends or distribution
</t>
        </r>
      </text>
    </comment>
    <comment ref="A34" authorId="0" shapeId="0" xr:uid="{F3815183-B5A2-4AC5-A80C-98B9E6BA8C30}">
      <text>
        <r>
          <rPr>
            <sz val="9"/>
            <color indexed="81"/>
            <rFont val="Tahoma"/>
            <family val="2"/>
          </rPr>
          <t>If you change CapEx you will need to change the balance sheet as well. The tool is designed for simple changes, if you have major capital expenditure or share purchases planned it may be worth saving another version starting at year 3-4 (for example)</t>
        </r>
      </text>
    </comment>
    <comment ref="B40" authorId="1" shapeId="0" xr:uid="{ACED43E1-C921-4259-8F76-7AF4A39D82B4}">
      <text>
        <r>
          <rPr>
            <sz val="9"/>
            <color indexed="81"/>
            <rFont val="Tahoma"/>
            <family val="2"/>
          </rPr>
          <t xml:space="preserve">If this turns negative then debt has been paid off and there is cash in the bank. If this happens you should lower the interest rate from that year onwards (row 24) to reflect a term deposit rate.
</t>
        </r>
      </text>
    </comment>
    <comment ref="A41" authorId="0" shapeId="0" xr:uid="{1DBF5F73-0AA1-4C13-BBA9-50897FA2B0C3}">
      <text>
        <r>
          <rPr>
            <sz val="9"/>
            <color indexed="81"/>
            <rFont val="Tahoma"/>
            <family val="2"/>
          </rPr>
          <t xml:space="preserve">Inflation and capital gains are not assumed. This is a planning tool and aspects will change over time, the tool helps identify opportunities.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Angie Fisher</author>
    <author>Paul Bird</author>
  </authors>
  <commentList>
    <comment ref="A17" authorId="0" shapeId="0" xr:uid="{A971B23B-D676-42C8-8963-F279F272B058}">
      <text>
        <r>
          <rPr>
            <sz val="9"/>
            <color indexed="81"/>
            <rFont val="Tahoma"/>
            <family val="2"/>
          </rPr>
          <t xml:space="preserve">Make off-farm or other income pre-tax as tax is calculated in this sheet
</t>
        </r>
      </text>
    </comment>
    <comment ref="A22" authorId="0" shapeId="0" xr:uid="{E48642CD-B12D-4D82-B107-58533FBAF111}">
      <text>
        <r>
          <rPr>
            <sz val="9"/>
            <color indexed="81"/>
            <rFont val="Tahoma"/>
            <family val="2"/>
          </rPr>
          <t xml:space="preserve">Allowance equals depreciation. Adjust allowance to suit your circumstances or seek advice.
</t>
        </r>
      </text>
    </comment>
    <comment ref="A23" authorId="0" shapeId="0" xr:uid="{50CB76E1-66FF-4169-BF6D-42FE311F4C07}">
      <text>
        <r>
          <rPr>
            <sz val="9"/>
            <color indexed="81"/>
            <rFont val="Tahoma"/>
            <family val="2"/>
          </rPr>
          <t>Depreciation is used for tax calculation only</t>
        </r>
      </text>
    </comment>
    <comment ref="A26" authorId="0" shapeId="0" xr:uid="{F74B04C8-C912-4FF9-8322-6C26B40BB4BC}">
      <text>
        <r>
          <rPr>
            <sz val="9"/>
            <color indexed="81"/>
            <rFont val="Tahoma"/>
            <family val="2"/>
          </rPr>
          <t xml:space="preserve">If this turns negative then debt has been paid off and there is cash in the bank. If this happens you should lower the interest rate from that year onwards (row 24) to reflect a term deposit rate.
</t>
        </r>
      </text>
    </comment>
    <comment ref="A30" authorId="0" shapeId="0" xr:uid="{9B29ECA2-7E0B-45F3-AD90-40B5FB79CFE8}">
      <text>
        <r>
          <rPr>
            <sz val="9"/>
            <color indexed="81"/>
            <rFont val="Tahoma"/>
            <family val="2"/>
          </rPr>
          <t>Tax payable calculations in this tool are simplistic and potentially inaccurate. Seek advice from a tax specialist if a higher level of accuracy is required.</t>
        </r>
      </text>
    </comment>
    <comment ref="A31" authorId="0" shapeId="0" xr:uid="{A07B2743-01DF-4995-A166-D28CDFE2D7ED}">
      <text>
        <r>
          <rPr>
            <sz val="9"/>
            <color indexed="81"/>
            <rFont val="Tahoma"/>
            <family val="2"/>
          </rPr>
          <t xml:space="preserve">Equity partnerships &amp; others may have dividends or distribution
</t>
        </r>
      </text>
    </comment>
    <comment ref="A34" authorId="0" shapeId="0" xr:uid="{675FA312-20EB-401E-AE11-7CFB1C55F5A2}">
      <text>
        <r>
          <rPr>
            <sz val="9"/>
            <color indexed="81"/>
            <rFont val="Tahoma"/>
            <family val="2"/>
          </rPr>
          <t>If you change CapEx you will need to change the balance sheet as well. The tool is designed for simple changes, if you have major capital expenditure or share purchases planned it may be worth saving another version starting at year 3-4 (for example)</t>
        </r>
      </text>
    </comment>
    <comment ref="B40" authorId="1" shapeId="0" xr:uid="{85C02869-A090-430B-803B-9DA34F9173B4}">
      <text>
        <r>
          <rPr>
            <sz val="9"/>
            <color indexed="81"/>
            <rFont val="Tahoma"/>
            <family val="2"/>
          </rPr>
          <t xml:space="preserve">If this turns negative then debt has been paid off and there is cash in the bank. If this happens you should lower the interest rate from that year onwards (row 24) to reflect a term deposit rate.
</t>
        </r>
      </text>
    </comment>
    <comment ref="A41" authorId="0" shapeId="0" xr:uid="{951B65AF-E454-423F-ABD8-D69C01F53C93}">
      <text>
        <r>
          <rPr>
            <sz val="9"/>
            <color indexed="81"/>
            <rFont val="Tahoma"/>
            <family val="2"/>
          </rPr>
          <t xml:space="preserve">Inflation and capital gains are not assumed. This is a planning tool and aspects will change over time, the tool helps identify opportunities.
</t>
        </r>
      </text>
    </comment>
  </commentList>
</comments>
</file>

<file path=xl/sharedStrings.xml><?xml version="1.0" encoding="utf-8"?>
<sst xmlns="http://schemas.openxmlformats.org/spreadsheetml/2006/main" count="230" uniqueCount="133">
  <si>
    <t>Year</t>
  </si>
  <si>
    <t>Milk production (kg MS)</t>
  </si>
  <si>
    <t>Total income</t>
  </si>
  <si>
    <t>Cash surplus ($/kg MS)</t>
  </si>
  <si>
    <t>Debt:Asset ratio</t>
  </si>
  <si>
    <t>Dairy company shares</t>
  </si>
  <si>
    <t>Peak cows milked</t>
  </si>
  <si>
    <t>Milksolids/ha</t>
  </si>
  <si>
    <t>Milksolids/cow</t>
  </si>
  <si>
    <t>Balance Sheet</t>
  </si>
  <si>
    <t>Assets and liabilities as at date:</t>
  </si>
  <si>
    <t>Name:</t>
  </si>
  <si>
    <t>Number: 
ha, cows, shares</t>
  </si>
  <si>
    <t>Current value 
$/ha, cow, share</t>
  </si>
  <si>
    <t>TOTAL</t>
  </si>
  <si>
    <t>Assets</t>
  </si>
  <si>
    <t>Dairy land and buildings</t>
  </si>
  <si>
    <t>Support block land and buildings</t>
  </si>
  <si>
    <t>Other farm shares</t>
  </si>
  <si>
    <t>Plant, machinery and vehicles</t>
  </si>
  <si>
    <t>Mixed aged milking cows</t>
  </si>
  <si>
    <t>Rising 2 year heifers</t>
  </si>
  <si>
    <t>Rising 1 year heifers</t>
  </si>
  <si>
    <t>Bulls and other livestock</t>
  </si>
  <si>
    <t>Other investments e.g. property, shares, Kiwisaver, life insurance</t>
  </si>
  <si>
    <t>TOTAL ASSETS</t>
  </si>
  <si>
    <t>Details e.g. interest rate, term, bank</t>
  </si>
  <si>
    <t>Bank loans</t>
  </si>
  <si>
    <t>Family loans</t>
  </si>
  <si>
    <t>Hire purchase</t>
  </si>
  <si>
    <t>Overdraft</t>
  </si>
  <si>
    <t>TOTAL LIABILITIES</t>
  </si>
  <si>
    <t>DEBT TO ASSET %</t>
  </si>
  <si>
    <t>Liabilities x 100</t>
  </si>
  <si>
    <t>EQUITY TO ASSETS %</t>
  </si>
  <si>
    <t>Equity x 100</t>
  </si>
  <si>
    <t>Interest &amp; rent ($/kgMS)</t>
  </si>
  <si>
    <t>Interest rate (%)</t>
  </si>
  <si>
    <t>Opening</t>
  </si>
  <si>
    <t>Tax rate (%)</t>
  </si>
  <si>
    <t>Milk Income ($/kg MS)</t>
  </si>
  <si>
    <t>Dividend income($)</t>
  </si>
  <si>
    <t>Stock Class</t>
  </si>
  <si>
    <t>Opening 1st June</t>
  </si>
  <si>
    <t>Births</t>
  </si>
  <si>
    <t>Purch's</t>
  </si>
  <si>
    <t>$/Head</t>
  </si>
  <si>
    <t>Value</t>
  </si>
  <si>
    <t>Sales</t>
  </si>
  <si>
    <t>Deaths</t>
  </si>
  <si>
    <t>Closing 31st May</t>
  </si>
  <si>
    <t>Heifer Calves</t>
  </si>
  <si>
    <t>R1yr  Heifers</t>
  </si>
  <si>
    <t>R2yr  Heifers</t>
  </si>
  <si>
    <t>MA Cows</t>
  </si>
  <si>
    <t>Bull Calves</t>
  </si>
  <si>
    <t>R1yr steers/bulls</t>
  </si>
  <si>
    <t>R 2yr steers/bulls</t>
  </si>
  <si>
    <t>R3yr steers/bulls</t>
  </si>
  <si>
    <t>Breeding bulls</t>
  </si>
  <si>
    <t>Totals</t>
  </si>
  <si>
    <t>Balance check</t>
  </si>
  <si>
    <t>Livestock Income</t>
  </si>
  <si>
    <t>Net sales</t>
  </si>
  <si>
    <t>Closing Total Livestock value</t>
  </si>
  <si>
    <t>Opening Total Livestock Value</t>
  </si>
  <si>
    <t>Livestock value/head</t>
  </si>
  <si>
    <t>Current assets e.g. bank deposits, debtors, GST &amp; tax refundable, shareholder current accounts if overdrawn</t>
  </si>
  <si>
    <t>Other current liabilities e.g. creditors, GST &amp; tax payable; shareholder current accounts if in credit</t>
  </si>
  <si>
    <t>Dairy Company Dividend Income ($/Share)</t>
  </si>
  <si>
    <t>Net Livestock Income</t>
  </si>
  <si>
    <t>Value of Change in Stock Numbers</t>
  </si>
  <si>
    <t>Allowance for new plant + vehicles + other depreciable assets</t>
  </si>
  <si>
    <t>ASSETS</t>
  </si>
  <si>
    <t>LIABILITIES / DEBT</t>
  </si>
  <si>
    <r>
      <t xml:space="preserve">EQUITY  </t>
    </r>
    <r>
      <rPr>
        <sz val="9"/>
        <color indexed="8"/>
        <rFont val="Arial"/>
        <family val="2"/>
      </rPr>
      <t>(Assets minus liabilities)</t>
    </r>
  </si>
  <si>
    <t>Net capital expenditure on land, stock, shares (non-depreciable assets)</t>
  </si>
  <si>
    <r>
      <t xml:space="preserve">Net Livestock Income - </t>
    </r>
    <r>
      <rPr>
        <i/>
        <sz val="9"/>
        <color theme="1"/>
        <rFont val="Arial"/>
        <family val="2"/>
      </rPr>
      <t>sales less purchases plus/minus change in numbers ($/kg MS)</t>
    </r>
  </si>
  <si>
    <r>
      <t xml:space="preserve">Net Livestock Income -  </t>
    </r>
    <r>
      <rPr>
        <i/>
        <sz val="9"/>
        <rFont val="Arial"/>
        <family val="2"/>
      </rPr>
      <t>sales less purchases plus/minus  change in numbers ($)</t>
    </r>
  </si>
  <si>
    <t xml:space="preserve"> </t>
  </si>
  <si>
    <t>Disclaimer</t>
  </si>
  <si>
    <t>This material is intended for the named recipient only and has been created solely for the purposes and functions of DairyNZ Limited and may contain information that is subject to the privacy act/confidential/privilege/copyright. Any other person other than the recipient is prohibited from retaining/disclosing/copying/distributing/using all or part of this material. DairyNZ Limited does not accept liability for any error or omission in fact or the consequences of any action taken pertaining to this Equity Forecast tool.  We do not provide specific investment advice for you or your business.  We recommend that you consult a financial adviser for specific financial and investment advice tailored to your circumstances.  DairyNZ will not be liable for any investment decisions made as a result of this Equity Forecast tool.</t>
  </si>
  <si>
    <t xml:space="preserve">Description  </t>
  </si>
  <si>
    <t>If you need further help contact DairyNZ   |   0800 4 DairyNZ (0800 4 324 7969)</t>
  </si>
  <si>
    <t>This material is intended for the named recipient only and has been created solely for the purposes and functions of DairyNZ Limited and may contain information that is subject to the privacy act/confidential/privilege/copyright. Any other person other than the recipient is prohibited from retaining/disclosing/copying/distributing/using all or part of this material. DairyNZ Limited does not accept liability for any error or omission in fact or the consequences of any action taken pertaining to this Equity Forecast tool.  We do not provide specific investment advice for you or your business.  
We recommend that you consult a financial adviser for specific financial and investment advice tailored to your circumstances.  DairyNZ will not be liable for any investment decisions made as a result of this Equity Forecast tool.</t>
  </si>
  <si>
    <t>Deficits brought forward for tax purposes</t>
  </si>
  <si>
    <t>Estimated % capital gain or loss (land, stock, shares etc)</t>
  </si>
  <si>
    <r>
      <t xml:space="preserve">Number of Dairy Company Shares Owned 
</t>
    </r>
    <r>
      <rPr>
        <i/>
        <sz val="9"/>
        <color theme="1"/>
        <rFont val="Arial"/>
        <family val="2"/>
      </rPr>
      <t>any additional shares purchased need to be "paid for" in row 33</t>
    </r>
  </si>
  <si>
    <t>Total Expenses ($)</t>
  </si>
  <si>
    <t>Stock Reconciliation</t>
  </si>
  <si>
    <t>Effective dairying area (hectares)</t>
  </si>
  <si>
    <t>Farm working expenses ($/kg MS)</t>
  </si>
  <si>
    <t>Estimated $ capital gain or loss (land, stock, shares etc)</t>
  </si>
  <si>
    <t>A balance sheet is a record of assets, liabilities and equity and provides the starting point for equity forecasts.</t>
  </si>
  <si>
    <t>Opening assets and debt are from the Balance Sheet (Tab 1). You can also enter directly on this tab</t>
  </si>
  <si>
    <t>Using the tool</t>
  </si>
  <si>
    <t>Equity Forecast Tool Instructions</t>
  </si>
  <si>
    <t>here</t>
  </si>
  <si>
    <t>&gt; A stock rec is especially useful for those changing numbers or building equity through sales
&gt; IRD NAMV (National average market values) figures are prepopulated but may easily be changed if required</t>
  </si>
  <si>
    <t>Other taxable income ($)</t>
  </si>
  <si>
    <t>Total Assets after capital gain</t>
  </si>
  <si>
    <t>Rent or lease (excluding support blocks) ($)</t>
  </si>
  <si>
    <t>Total Assets</t>
  </si>
  <si>
    <t xml:space="preserve">IRD National average market values are used in this stock rec and may be found </t>
  </si>
  <si>
    <t>Milk income ($ )</t>
  </si>
  <si>
    <t>Farm working expenses ($)</t>
  </si>
  <si>
    <t>Breakeven milk price</t>
  </si>
  <si>
    <t xml:space="preserve">Compounding equity growth % </t>
  </si>
  <si>
    <t>Depreciation (for tax calculation only)</t>
  </si>
  <si>
    <r>
      <t xml:space="preserve">Cash surplus ($) </t>
    </r>
    <r>
      <rPr>
        <sz val="9"/>
        <rFont val="Arial"/>
        <family val="2"/>
      </rPr>
      <t>(for debt reduction)</t>
    </r>
  </si>
  <si>
    <t>Tax payable ($)</t>
  </si>
  <si>
    <t>Interest paid ($)</t>
  </si>
  <si>
    <t>Drawings  (net of off-farm income) ($)</t>
  </si>
  <si>
    <t>Total Debt</t>
  </si>
  <si>
    <t>This stock reconciliation calculates Net sales (sales less purchases) and the value of any change in stock numbers giving "net livestock income". Net Livestock income will transfer to scenario 1.</t>
  </si>
  <si>
    <t>Use this tool with caution.  Equity forecasting is based on assumptions such as milk price, interest rates, inflation, capital gain etc which are very difficult to predict.                                                  This is a planning tool and helps to identify opportunities - not accurately predict the future.</t>
  </si>
  <si>
    <t>The stock reconciliation is used to estimate stock income and this is transferred automatically to the scenario's tab.</t>
  </si>
  <si>
    <t>Equity - Scenario 1</t>
  </si>
  <si>
    <t>Equity - Scenario 2</t>
  </si>
  <si>
    <t>Equity change</t>
  </si>
  <si>
    <t>10 year Compounding Growth</t>
  </si>
  <si>
    <t>Insert scenario name below</t>
  </si>
  <si>
    <t>Fill in Year 1 and following seasons will calculate automatically</t>
  </si>
  <si>
    <t>Green cells are calculated for you. Do not enter data in these.    
Please enter your own data in the white cells. The password to 'unprotect' the worksheet is 'budget' (Click Review then click Unprotect sheet).                                                                                                                                                                                                                                                                                                                                                It is possible to skip the balance sheet and stock reconciliation and go straight to the scenario's to complete an Equity Forecast. To be more thorough complete all the Tabs.</t>
  </si>
  <si>
    <t>Where you see a        this figure will transfer from the balance sheet or stock reconciliation to Scenario 1.</t>
  </si>
  <si>
    <t>This tool forecasts the equity position over a 10-year period for a dairy farm business. It is designed for business owners who have a particular equity goal and want to see if they are on track. It is also useful for those who simply want to see what will happen to their current equity if they alter aspects of income and expenditure.</t>
  </si>
  <si>
    <t>&gt; Enter estimated market value of assets owned. If unsure of values utilise DairyBase reports and Financial Statements.   
&gt; Enter liabilities including overdraft and current liabilities.  
&gt; Total assets and liabilities is transferred to Scenario 1.</t>
  </si>
  <si>
    <t>&gt; Enter data in the white cells in Year 1, column c. These numbers will copy across to the other columns.  
&gt; Milk production, interest rates and other variables can be changed.                                                                                                                                                      &gt; Capital gains or losses can be entered. Be aware that this will have a significant impact on the projected equity position.</t>
  </si>
  <si>
    <t>The graph shows the equity over 10 years for each scenario.</t>
  </si>
  <si>
    <t>Name each scenario. Use Scenario 1 as the status quo or base position. Initially Scenario 2 &amp; 3 will have the same numbers as Scenario 1 - ie they are copied across.  To create a second or third scenario simply change the relevant numbers.</t>
  </si>
  <si>
    <t>Scenario Name</t>
  </si>
  <si>
    <t>Scenario name</t>
  </si>
  <si>
    <t>Link  to IRD Stock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</si>
</sst>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quot;$&quot;#,##0_);[Red]\(&quot;$&quot;#,##0\)"/>
    <numFmt numFmtId="165" formatCode="_(* #,##0.00_);_(* \(#,##0.00\);_(* &quot;-&quot;??_);_(@_)"/>
    <numFmt numFmtId="166" formatCode="&quot;$&quot;#,##0"/>
    <numFmt numFmtId="167" formatCode="&quot;$&quot;#,##0.00"/>
    <numFmt numFmtId="168" formatCode="0.0%"/>
    <numFmt numFmtId="169" formatCode="d/mm/yyyy;@"/>
    <numFmt numFmtId="170" formatCode="_(* #,##0_);_(* \(#,##0\);_(* &quot;-&quot;??_);_(@_)"/>
    <numFmt numFmtId="171" formatCode="_-&quot;$&quot;* #,##0_-;\-&quot;$&quot;* #,##0_-;_-&quot;$&quot;* &quot;-&quot;??_-;_-@_-"/>
  </numFmts>
  <fonts count="41" x14ac:knownFonts="1">
    <font>
      <sz val="11"/>
      <color theme="1"/>
      <name val="Calibri"/>
      <family val="2"/>
      <scheme val="minor"/>
    </font>
    <font>
      <b/>
      <sz val="11"/>
      <color theme="1"/>
      <name val="Calibri"/>
      <family val="2"/>
      <scheme val="minor"/>
    </font>
    <font>
      <sz val="11"/>
      <color theme="1"/>
      <name val="Calibri"/>
      <family val="2"/>
      <scheme val="minor"/>
    </font>
    <font>
      <b/>
      <sz val="11"/>
      <color rgb="FFFA7D00"/>
      <name val="Calibri"/>
      <family val="2"/>
      <scheme val="minor"/>
    </font>
    <font>
      <sz val="11"/>
      <color theme="0"/>
      <name val="Calibri"/>
      <family val="2"/>
      <scheme val="minor"/>
    </font>
    <font>
      <sz val="9"/>
      <color indexed="8"/>
      <name val="Arial"/>
      <family val="2"/>
    </font>
    <font>
      <b/>
      <sz val="9"/>
      <color theme="1"/>
      <name val="Arial"/>
      <family val="2"/>
    </font>
    <font>
      <b/>
      <u/>
      <sz val="9"/>
      <color theme="1"/>
      <name val="Arial"/>
      <family val="2"/>
    </font>
    <font>
      <sz val="9"/>
      <color theme="1"/>
      <name val="Arial"/>
      <family val="2"/>
    </font>
    <font>
      <sz val="11"/>
      <name val="Calibri"/>
      <family val="2"/>
      <scheme val="minor"/>
    </font>
    <font>
      <sz val="10"/>
      <name val="Helv"/>
    </font>
    <font>
      <sz val="11"/>
      <color rgb="FFFF0000"/>
      <name val="Calibri"/>
      <family val="2"/>
      <scheme val="minor"/>
    </font>
    <font>
      <sz val="11"/>
      <color theme="1"/>
      <name val="Arial"/>
      <family val="2"/>
    </font>
    <font>
      <b/>
      <sz val="12"/>
      <color theme="0"/>
      <name val="Arial"/>
      <family val="2"/>
    </font>
    <font>
      <sz val="10"/>
      <color theme="1"/>
      <name val="Arial"/>
      <family val="2"/>
    </font>
    <font>
      <sz val="9"/>
      <name val="Arial"/>
      <family val="2"/>
    </font>
    <font>
      <b/>
      <sz val="9"/>
      <name val="Arial"/>
      <family val="2"/>
    </font>
    <font>
      <b/>
      <i/>
      <sz val="12"/>
      <color theme="1"/>
      <name val="Arial"/>
      <family val="2"/>
    </font>
    <font>
      <b/>
      <i/>
      <sz val="10"/>
      <color theme="1"/>
      <name val="Arial"/>
      <family val="2"/>
    </font>
    <font>
      <sz val="8"/>
      <name val="Calibri"/>
      <family val="2"/>
      <scheme val="minor"/>
    </font>
    <font>
      <i/>
      <sz val="9"/>
      <color theme="1"/>
      <name val="Arial"/>
      <family val="2"/>
    </font>
    <font>
      <i/>
      <sz val="9"/>
      <name val="Arial"/>
      <family val="2"/>
    </font>
    <font>
      <b/>
      <i/>
      <sz val="16"/>
      <color theme="0"/>
      <name val="Arial"/>
      <family val="2"/>
    </font>
    <font>
      <b/>
      <sz val="9"/>
      <color rgb="FF69BE28"/>
      <name val="Arial"/>
      <family val="2"/>
    </font>
    <font>
      <b/>
      <sz val="8"/>
      <color theme="1"/>
      <name val="Arial"/>
      <family val="2"/>
    </font>
    <font>
      <sz val="8"/>
      <color theme="1"/>
      <name val="Arial"/>
      <family val="2"/>
    </font>
    <font>
      <sz val="9"/>
      <color indexed="81"/>
      <name val="Tahoma"/>
      <family val="2"/>
    </font>
    <font>
      <b/>
      <sz val="9"/>
      <color theme="0"/>
      <name val="Arial"/>
      <family val="2"/>
    </font>
    <font>
      <b/>
      <sz val="8"/>
      <color theme="0"/>
      <name val="Arial"/>
      <family val="2"/>
    </font>
    <font>
      <sz val="12"/>
      <color theme="1"/>
      <name val="Arial"/>
      <family val="2"/>
    </font>
    <font>
      <b/>
      <sz val="12"/>
      <color rgb="FF69BE28"/>
      <name val="Arial"/>
      <family val="2"/>
    </font>
    <font>
      <b/>
      <sz val="12"/>
      <color rgb="FF92D050"/>
      <name val="Arial"/>
      <family val="2"/>
    </font>
    <font>
      <sz val="12"/>
      <name val="Arial"/>
      <family val="2"/>
    </font>
    <font>
      <sz val="12"/>
      <color indexed="8"/>
      <name val="Arial"/>
      <family val="2"/>
    </font>
    <font>
      <sz val="12"/>
      <color theme="1"/>
      <name val="Calibri"/>
      <family val="2"/>
      <scheme val="minor"/>
    </font>
    <font>
      <u/>
      <sz val="11"/>
      <color theme="10"/>
      <name val="Calibri"/>
      <family val="2"/>
      <scheme val="minor"/>
    </font>
    <font>
      <b/>
      <u/>
      <sz val="12"/>
      <color theme="10"/>
      <name val="Calibri"/>
      <family val="2"/>
      <scheme val="minor"/>
    </font>
    <font>
      <b/>
      <i/>
      <sz val="16"/>
      <name val="Arial"/>
      <family val="2"/>
    </font>
    <font>
      <b/>
      <i/>
      <sz val="11"/>
      <name val="Arial"/>
      <family val="2"/>
    </font>
    <font>
      <b/>
      <i/>
      <sz val="11"/>
      <color theme="0"/>
      <name val="Arial"/>
      <family val="2"/>
    </font>
    <font>
      <b/>
      <sz val="8"/>
      <name val="Arial"/>
      <family val="2"/>
    </font>
  </fonts>
  <fills count="12">
    <fill>
      <patternFill patternType="none"/>
    </fill>
    <fill>
      <patternFill patternType="gray125"/>
    </fill>
    <fill>
      <patternFill patternType="solid">
        <fgColor rgb="FFF2F2F2"/>
      </patternFill>
    </fill>
    <fill>
      <patternFill patternType="solid">
        <fgColor rgb="FF444D3E"/>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mediumGray"/>
    </fill>
    <fill>
      <patternFill patternType="solid">
        <fgColor rgb="FF69BE28"/>
        <bgColor indexed="64"/>
      </patternFill>
    </fill>
    <fill>
      <patternFill patternType="solid">
        <fgColor theme="6" tint="0.79998168889431442"/>
        <bgColor indexed="64"/>
      </patternFill>
    </fill>
    <fill>
      <patternFill patternType="solid">
        <fgColor rgb="FF7BC143"/>
        <bgColor indexed="64"/>
      </patternFill>
    </fill>
  </fills>
  <borders count="64">
    <border>
      <left/>
      <right/>
      <top/>
      <bottom/>
      <diagonal/>
    </border>
    <border>
      <left style="thin">
        <color rgb="FF7F7F7F"/>
      </left>
      <right style="thin">
        <color rgb="FF7F7F7F"/>
      </right>
      <top style="thin">
        <color rgb="FF7F7F7F"/>
      </top>
      <bottom style="thin">
        <color rgb="FF7F7F7F"/>
      </bottom>
      <diagonal/>
    </border>
    <border>
      <left/>
      <right/>
      <top style="thin">
        <color rgb="FF7BC143"/>
      </top>
      <bottom/>
      <diagonal/>
    </border>
    <border>
      <left style="thin">
        <color rgb="FF7BC143"/>
      </left>
      <right/>
      <top style="thin">
        <color rgb="FF7BC143"/>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style="thin">
        <color theme="0" tint="-0.499984740745262"/>
      </right>
      <top/>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bottom style="thin">
        <color theme="0" tint="-0.499984740745262"/>
      </bottom>
      <diagonal/>
    </border>
    <border>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thin">
        <color theme="0" tint="-0.499984740745262"/>
      </bottom>
      <diagonal/>
    </border>
    <border>
      <left/>
      <right style="thin">
        <color theme="0" tint="-0.499984740745262"/>
      </right>
      <top style="medium">
        <color auto="1"/>
      </top>
      <bottom style="thin">
        <color theme="0" tint="-0.499984740745262"/>
      </bottom>
      <diagonal/>
    </border>
    <border>
      <left style="thin">
        <color theme="0" tint="-0.499984740745262"/>
      </left>
      <right style="thin">
        <color theme="0" tint="-0.499984740745262"/>
      </right>
      <top style="medium">
        <color auto="1"/>
      </top>
      <bottom style="thin">
        <color theme="0" tint="-0.499984740745262"/>
      </bottom>
      <diagonal/>
    </border>
    <border>
      <left style="thin">
        <color theme="0" tint="-0.499984740745262"/>
      </left>
      <right style="medium">
        <color auto="1"/>
      </right>
      <top style="medium">
        <color auto="1"/>
      </top>
      <bottom style="thin">
        <color theme="0" tint="-0.499984740745262"/>
      </bottom>
      <diagonal/>
    </border>
    <border>
      <left style="medium">
        <color auto="1"/>
      </left>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medium">
        <color auto="1"/>
      </left>
      <right/>
      <top style="thin">
        <color theme="0" tint="-0.499984740745262"/>
      </top>
      <bottom style="medium">
        <color auto="1"/>
      </bottom>
      <diagonal/>
    </border>
    <border>
      <left/>
      <right style="thin">
        <color theme="0" tint="-0.499984740745262"/>
      </right>
      <top style="thin">
        <color theme="0" tint="-0.499984740745262"/>
      </top>
      <bottom style="medium">
        <color auto="1"/>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auto="1"/>
      </bottom>
      <diagonal/>
    </border>
    <border>
      <left style="medium">
        <color theme="1"/>
      </left>
      <right/>
      <top style="medium">
        <color theme="1"/>
      </top>
      <bottom style="thin">
        <color rgb="FF7F7F7F"/>
      </bottom>
      <diagonal/>
    </border>
    <border>
      <left/>
      <right style="thin">
        <color auto="1"/>
      </right>
      <top style="medium">
        <color theme="1"/>
      </top>
      <bottom style="thin">
        <color rgb="FF7F7F7F"/>
      </bottom>
      <diagonal/>
    </border>
    <border>
      <left style="medium">
        <color theme="1"/>
      </left>
      <right/>
      <top style="thin">
        <color rgb="FF7F7F7F"/>
      </top>
      <bottom style="thin">
        <color rgb="FF7F7F7F"/>
      </bottom>
      <diagonal/>
    </border>
    <border>
      <left style="thin">
        <color rgb="FF7F7F7F"/>
      </left>
      <right style="medium">
        <color theme="1"/>
      </right>
      <top style="thin">
        <color rgb="FF7F7F7F"/>
      </top>
      <bottom style="thin">
        <color rgb="FF7F7F7F"/>
      </bottom>
      <diagonal/>
    </border>
    <border>
      <left style="medium">
        <color theme="1"/>
      </left>
      <right style="thin">
        <color rgb="FF7F7F7F"/>
      </right>
      <top style="thin">
        <color rgb="FF7F7F7F"/>
      </top>
      <bottom style="thin">
        <color rgb="FF7F7F7F"/>
      </bottom>
      <diagonal/>
    </border>
    <border>
      <left style="medium">
        <color theme="1"/>
      </left>
      <right style="thin">
        <color rgb="FF7F7F7F"/>
      </right>
      <top style="thin">
        <color rgb="FF7F7F7F"/>
      </top>
      <bottom style="medium">
        <color theme="1"/>
      </bottom>
      <diagonal/>
    </border>
    <border>
      <left style="thin">
        <color rgb="FF7F7F7F"/>
      </left>
      <right style="thin">
        <color rgb="FF7F7F7F"/>
      </right>
      <top style="thin">
        <color rgb="FF7F7F7F"/>
      </top>
      <bottom style="medium">
        <color theme="1"/>
      </bottom>
      <diagonal/>
    </border>
    <border>
      <left style="thin">
        <color rgb="FF7F7F7F"/>
      </left>
      <right style="medium">
        <color theme="1"/>
      </right>
      <top style="thin">
        <color rgb="FF7F7F7F"/>
      </top>
      <bottom style="medium">
        <color theme="1"/>
      </bottom>
      <diagonal/>
    </border>
    <border>
      <left style="medium">
        <color theme="1"/>
      </left>
      <right/>
      <top style="thin">
        <color rgb="FF7F7F7F"/>
      </top>
      <bottom/>
      <diagonal/>
    </border>
    <border>
      <left style="medium">
        <color theme="1"/>
      </left>
      <right style="thin">
        <color rgb="FF7F7F7F"/>
      </right>
      <top style="thin">
        <color theme="0" tint="-0.499984740745262"/>
      </top>
      <bottom style="thin">
        <color rgb="FF7F7F7F"/>
      </bottom>
      <diagonal/>
    </border>
    <border>
      <left style="medium">
        <color theme="1"/>
      </left>
      <right style="thin">
        <color theme="0" tint="-0.499984740745262"/>
      </right>
      <top style="thin">
        <color theme="0" tint="-0.499984740745262"/>
      </top>
      <bottom style="thin">
        <color theme="0" tint="-0.499984740745262"/>
      </bottom>
      <diagonal/>
    </border>
    <border>
      <left/>
      <right style="thin">
        <color rgb="FF7F7F7F"/>
      </right>
      <top style="thin">
        <color rgb="FF7F7F7F"/>
      </top>
      <bottom/>
      <diagonal/>
    </border>
    <border>
      <left style="thin">
        <color rgb="FF7F7F7F"/>
      </left>
      <right style="thin">
        <color rgb="FF7F7F7F"/>
      </right>
      <top style="thin">
        <color theme="0" tint="-0.499984740745262"/>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style="thin">
        <color rgb="FF7F7F7F"/>
      </top>
      <bottom style="thin">
        <color theme="0" tint="-0.499984740745262"/>
      </bottom>
      <diagonal/>
    </border>
    <border>
      <left style="thin">
        <color rgb="FF7F7F7F"/>
      </left>
      <right style="thin">
        <color rgb="FF7F7F7F"/>
      </right>
      <top/>
      <bottom style="thin">
        <color rgb="FF7F7F7F"/>
      </bottom>
      <diagonal/>
    </border>
    <border>
      <left style="thin">
        <color rgb="FF7F7F7F"/>
      </left>
      <right style="medium">
        <color theme="1"/>
      </right>
      <top style="thin">
        <color rgb="FF7F7F7F"/>
      </top>
      <bottom/>
      <diagonal/>
    </border>
    <border>
      <left/>
      <right style="medium">
        <color theme="1"/>
      </right>
      <top style="thin">
        <color theme="0" tint="-0.499984740745262"/>
      </top>
      <bottom/>
      <diagonal/>
    </border>
    <border>
      <left style="thin">
        <color rgb="FF7F7F7F"/>
      </left>
      <right style="medium">
        <color theme="1"/>
      </right>
      <top style="thin">
        <color theme="0" tint="-0.499984740745262"/>
      </top>
      <bottom style="thin">
        <color rgb="FF7F7F7F"/>
      </bottom>
      <diagonal/>
    </border>
    <border>
      <left style="thin">
        <color auto="1"/>
      </left>
      <right/>
      <top style="medium">
        <color theme="1"/>
      </top>
      <bottom/>
      <diagonal/>
    </border>
    <border>
      <left style="thin">
        <color theme="0" tint="-0.499984740745262"/>
      </left>
      <right style="thin">
        <color theme="0" tint="-0.499984740745262"/>
      </right>
      <top style="medium">
        <color theme="1"/>
      </top>
      <bottom style="thin">
        <color rgb="FF7F7F7F"/>
      </bottom>
      <diagonal/>
    </border>
    <border>
      <left/>
      <right/>
      <top style="medium">
        <color theme="1"/>
      </top>
      <bottom/>
      <diagonal/>
    </border>
    <border>
      <left/>
      <right style="medium">
        <color theme="1"/>
      </right>
      <top style="medium">
        <color theme="1"/>
      </top>
      <bottom/>
      <diagonal/>
    </border>
  </borders>
  <cellStyleXfs count="9">
    <xf numFmtId="0" fontId="0" fillId="0" borderId="0"/>
    <xf numFmtId="9" fontId="2" fillId="0" borderId="0" applyFont="0" applyFill="0" applyBorder="0" applyAlignment="0" applyProtection="0"/>
    <xf numFmtId="0" fontId="3" fillId="2" borderId="1" applyNumberFormat="0" applyAlignment="0" applyProtection="0"/>
    <xf numFmtId="44" fontId="2" fillId="0" borderId="0" applyFont="0" applyFill="0" applyBorder="0" applyAlignment="0" applyProtection="0"/>
    <xf numFmtId="1" fontId="10" fillId="0" borderId="0"/>
    <xf numFmtId="0" fontId="10" fillId="8" borderId="0"/>
    <xf numFmtId="165" fontId="2"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cellStyleXfs>
  <cellXfs count="264">
    <xf numFmtId="0" fontId="0" fillId="0" borderId="0" xfId="0"/>
    <xf numFmtId="0" fontId="0" fillId="3" borderId="0" xfId="0" applyFill="1"/>
    <xf numFmtId="166" fontId="6" fillId="4" borderId="0" xfId="0" applyNumberFormat="1" applyFont="1" applyFill="1" applyAlignment="1">
      <alignment horizontal="right" vertical="center" indent="1"/>
    </xf>
    <xf numFmtId="166" fontId="6" fillId="4" borderId="0" xfId="0" applyNumberFormat="1" applyFont="1" applyFill="1" applyAlignment="1">
      <alignment vertical="center"/>
    </xf>
    <xf numFmtId="0" fontId="4" fillId="4" borderId="0" xfId="0" applyFont="1" applyFill="1" applyAlignment="1">
      <alignment horizontal="left" indent="1"/>
    </xf>
    <xf numFmtId="0" fontId="0" fillId="4" borderId="0" xfId="0" applyFill="1"/>
    <xf numFmtId="0" fontId="0" fillId="7" borderId="0" xfId="0" applyFill="1"/>
    <xf numFmtId="0" fontId="12" fillId="4" borderId="0" xfId="0" applyFont="1" applyFill="1"/>
    <xf numFmtId="0" fontId="4" fillId="9" borderId="0" xfId="0" applyFont="1" applyFill="1"/>
    <xf numFmtId="0" fontId="14" fillId="4" borderId="0" xfId="0" applyFont="1" applyFill="1" applyAlignment="1">
      <alignment horizontal="left" vertical="center" indent="1"/>
    </xf>
    <xf numFmtId="0" fontId="0" fillId="4" borderId="0" xfId="0" applyFill="1" applyAlignment="1">
      <alignment vertical="center"/>
    </xf>
    <xf numFmtId="0" fontId="0" fillId="0" borderId="0" xfId="0" applyAlignment="1">
      <alignment vertical="center"/>
    </xf>
    <xf numFmtId="1" fontId="13" fillId="4" borderId="0" xfId="1" applyNumberFormat="1" applyFont="1" applyFill="1" applyBorder="1" applyAlignment="1">
      <alignment horizontal="center" vertical="center"/>
    </xf>
    <xf numFmtId="166" fontId="12" fillId="4" borderId="0" xfId="0" applyNumberFormat="1" applyFont="1" applyFill="1" applyAlignment="1">
      <alignment horizontal="right" vertical="center" indent="1"/>
    </xf>
    <xf numFmtId="0" fontId="12" fillId="4" borderId="0" xfId="0" applyFont="1" applyFill="1" applyAlignment="1">
      <alignment vertical="center"/>
    </xf>
    <xf numFmtId="1" fontId="16" fillId="0" borderId="4" xfId="4" applyFont="1" applyBorder="1" applyAlignment="1" applyProtection="1">
      <alignment horizontal="right" vertical="center" wrapText="1" indent="1"/>
      <protection locked="0"/>
    </xf>
    <xf numFmtId="3" fontId="15" fillId="0" borderId="4" xfId="4" applyNumberFormat="1" applyFont="1" applyBorder="1" applyAlignment="1" applyProtection="1">
      <alignment horizontal="right" vertical="center" indent="1"/>
      <protection locked="0"/>
    </xf>
    <xf numFmtId="166" fontId="15" fillId="0" borderId="4" xfId="4" applyNumberFormat="1" applyFont="1" applyBorder="1" applyAlignment="1" applyProtection="1">
      <alignment horizontal="right" vertical="center" indent="1"/>
      <protection locked="0"/>
    </xf>
    <xf numFmtId="3" fontId="16" fillId="10" borderId="4" xfId="4" applyNumberFormat="1" applyFont="1" applyFill="1" applyBorder="1" applyAlignment="1">
      <alignment horizontal="right" vertical="center" indent="1"/>
    </xf>
    <xf numFmtId="166" fontId="8" fillId="10" borderId="4" xfId="0" applyNumberFormat="1" applyFont="1" applyFill="1" applyBorder="1" applyAlignment="1">
      <alignment horizontal="right" vertical="center" indent="1"/>
    </xf>
    <xf numFmtId="3" fontId="15" fillId="10" borderId="4" xfId="4" applyNumberFormat="1" applyFont="1" applyFill="1" applyBorder="1" applyAlignment="1">
      <alignment horizontal="right" vertical="center" indent="1"/>
    </xf>
    <xf numFmtId="166" fontId="15" fillId="10" borderId="4" xfId="3" applyNumberFormat="1" applyFont="1" applyFill="1" applyBorder="1" applyAlignment="1" applyProtection="1">
      <alignment horizontal="right" vertical="center" indent="1"/>
    </xf>
    <xf numFmtId="166" fontId="8" fillId="10" borderId="4" xfId="3" applyNumberFormat="1" applyFont="1" applyFill="1" applyBorder="1" applyAlignment="1">
      <alignment horizontal="right" vertical="center" indent="1"/>
    </xf>
    <xf numFmtId="1" fontId="15" fillId="0" borderId="4" xfId="4" applyFont="1" applyBorder="1" applyAlignment="1" applyProtection="1">
      <alignment horizontal="right" vertical="center" wrapText="1" indent="1"/>
      <protection locked="0"/>
    </xf>
    <xf numFmtId="1" fontId="15" fillId="0" borderId="4" xfId="4" applyFont="1" applyBorder="1" applyAlignment="1" applyProtection="1">
      <alignment horizontal="right" vertical="center" indent="1"/>
      <protection locked="0"/>
    </xf>
    <xf numFmtId="0" fontId="15" fillId="10" borderId="4" xfId="5" applyFont="1" applyFill="1" applyBorder="1" applyAlignment="1">
      <alignment horizontal="right" vertical="center" indent="1"/>
    </xf>
    <xf numFmtId="3" fontId="15" fillId="10" borderId="4" xfId="5" applyNumberFormat="1" applyFont="1" applyFill="1" applyBorder="1" applyAlignment="1">
      <alignment horizontal="right" vertical="center" indent="1"/>
    </xf>
    <xf numFmtId="3" fontId="6" fillId="10" borderId="4" xfId="4" applyNumberFormat="1" applyFont="1" applyFill="1" applyBorder="1" applyAlignment="1">
      <alignment horizontal="left" vertical="center" indent="1"/>
    </xf>
    <xf numFmtId="1" fontId="8" fillId="10" borderId="4" xfId="4" applyFont="1" applyFill="1" applyBorder="1" applyAlignment="1">
      <alignment horizontal="right" vertical="center" wrapText="1" indent="1"/>
    </xf>
    <xf numFmtId="1" fontId="8" fillId="10" borderId="4" xfId="4" applyFont="1" applyFill="1" applyBorder="1" applyAlignment="1">
      <alignment horizontal="right" vertical="center" indent="1"/>
    </xf>
    <xf numFmtId="3" fontId="8" fillId="10" borderId="4" xfId="4" applyNumberFormat="1" applyFont="1" applyFill="1" applyBorder="1" applyAlignment="1">
      <alignment horizontal="right" vertical="center" indent="1"/>
    </xf>
    <xf numFmtId="166" fontId="8" fillId="10" borderId="4" xfId="4" applyNumberFormat="1" applyFont="1" applyFill="1" applyBorder="1" applyAlignment="1">
      <alignment horizontal="right" vertical="center" indent="1"/>
    </xf>
    <xf numFmtId="166" fontId="6" fillId="10" borderId="4" xfId="3" applyNumberFormat="1" applyFont="1" applyFill="1" applyBorder="1" applyAlignment="1">
      <alignment horizontal="right" vertical="center" indent="1"/>
    </xf>
    <xf numFmtId="0" fontId="16" fillId="10" borderId="4" xfId="0" applyFont="1" applyFill="1" applyBorder="1" applyAlignment="1">
      <alignment horizontal="left" vertical="center" indent="1"/>
    </xf>
    <xf numFmtId="1" fontId="8" fillId="10" borderId="4" xfId="0" applyNumberFormat="1" applyFont="1" applyFill="1" applyBorder="1" applyAlignment="1">
      <alignment horizontal="right" vertical="center" wrapText="1" indent="1"/>
    </xf>
    <xf numFmtId="0" fontId="8" fillId="4" borderId="0" xfId="0" applyFont="1" applyFill="1" applyAlignment="1">
      <alignment horizontal="right" vertical="center" indent="1"/>
    </xf>
    <xf numFmtId="0" fontId="8" fillId="4" borderId="5" xfId="0" applyFont="1" applyFill="1" applyBorder="1" applyAlignment="1">
      <alignment horizontal="right" vertical="center" indent="1"/>
    </xf>
    <xf numFmtId="9" fontId="8" fillId="10" borderId="4" xfId="1" applyFont="1" applyFill="1" applyBorder="1" applyAlignment="1">
      <alignment horizontal="right" vertical="center" indent="1"/>
    </xf>
    <xf numFmtId="3" fontId="8" fillId="10" borderId="6" xfId="0" applyNumberFormat="1" applyFont="1" applyFill="1" applyBorder="1" applyAlignment="1">
      <alignment horizontal="right" vertical="center" indent="1"/>
    </xf>
    <xf numFmtId="3" fontId="16" fillId="6" borderId="4" xfId="4" applyNumberFormat="1" applyFont="1" applyFill="1" applyBorder="1" applyAlignment="1">
      <alignment horizontal="left" vertical="center" indent="1"/>
    </xf>
    <xf numFmtId="3" fontId="16" fillId="6" borderId="4" xfId="4" applyNumberFormat="1" applyFont="1" applyFill="1" applyBorder="1" applyAlignment="1">
      <alignment horizontal="right" vertical="center" wrapText="1" indent="1"/>
    </xf>
    <xf numFmtId="3" fontId="16" fillId="6" borderId="4" xfId="4" applyNumberFormat="1" applyFont="1" applyFill="1" applyBorder="1" applyAlignment="1">
      <alignment horizontal="right" vertical="center" indent="1"/>
    </xf>
    <xf numFmtId="0" fontId="8" fillId="5" borderId="4" xfId="0" applyFont="1" applyFill="1" applyBorder="1" applyAlignment="1">
      <alignment horizontal="left" vertical="center" indent="1"/>
    </xf>
    <xf numFmtId="0" fontId="6" fillId="5" borderId="4" xfId="0" applyFont="1" applyFill="1" applyBorder="1" applyAlignment="1">
      <alignment horizontal="left" vertical="center" indent="1"/>
    </xf>
    <xf numFmtId="166" fontId="6" fillId="10" borderId="4" xfId="0" applyNumberFormat="1" applyFont="1" applyFill="1" applyBorder="1" applyAlignment="1">
      <alignment horizontal="right" vertical="center" indent="1"/>
    </xf>
    <xf numFmtId="0" fontId="18" fillId="4" borderId="0" xfId="0" applyFont="1" applyFill="1" applyAlignment="1">
      <alignment horizontal="left" vertical="center" indent="1"/>
    </xf>
    <xf numFmtId="3" fontId="15" fillId="5" borderId="4" xfId="4" applyNumberFormat="1" applyFont="1" applyFill="1" applyBorder="1" applyAlignment="1">
      <alignment horizontal="left" vertical="center" indent="1"/>
    </xf>
    <xf numFmtId="0" fontId="17" fillId="4" borderId="0" xfId="0" applyFont="1" applyFill="1" applyAlignment="1">
      <alignment horizontal="left" vertical="center" indent="1"/>
    </xf>
    <xf numFmtId="0" fontId="12" fillId="3" borderId="0" xfId="0" applyFont="1" applyFill="1"/>
    <xf numFmtId="3" fontId="15" fillId="5" borderId="4" xfId="4" applyNumberFormat="1" applyFont="1" applyFill="1" applyBorder="1" applyAlignment="1" applyProtection="1">
      <alignment horizontal="left" vertical="center" indent="1"/>
      <protection locked="0"/>
    </xf>
    <xf numFmtId="166" fontId="8" fillId="0" borderId="4" xfId="0" applyNumberFormat="1" applyFont="1" applyBorder="1" applyAlignment="1" applyProtection="1">
      <alignment horizontal="right" vertical="center" indent="1"/>
      <protection locked="0"/>
    </xf>
    <xf numFmtId="166" fontId="8" fillId="0" borderId="4" xfId="3" applyNumberFormat="1" applyFont="1" applyBorder="1" applyAlignment="1" applyProtection="1">
      <alignment horizontal="right" vertical="center" indent="1"/>
      <protection locked="0"/>
    </xf>
    <xf numFmtId="166" fontId="8" fillId="0" borderId="4" xfId="3" applyNumberFormat="1" applyFont="1" applyBorder="1" applyAlignment="1" applyProtection="1">
      <alignment horizontal="right" vertical="center" indent="1"/>
    </xf>
    <xf numFmtId="1" fontId="15" fillId="0" borderId="4" xfId="5" applyNumberFormat="1" applyFont="1" applyFill="1" applyBorder="1" applyAlignment="1" applyProtection="1">
      <alignment horizontal="right" vertical="center" indent="1"/>
      <protection locked="0"/>
    </xf>
    <xf numFmtId="1" fontId="15" fillId="0" borderId="4" xfId="5" applyNumberFormat="1" applyFont="1" applyFill="1" applyBorder="1" applyAlignment="1" applyProtection="1">
      <alignment horizontal="right" vertical="center" wrapText="1" indent="1"/>
      <protection locked="0"/>
    </xf>
    <xf numFmtId="166" fontId="15" fillId="10" borderId="4" xfId="4" applyNumberFormat="1" applyFont="1" applyFill="1" applyBorder="1" applyAlignment="1">
      <alignment horizontal="right" vertical="center" indent="1"/>
    </xf>
    <xf numFmtId="0" fontId="9" fillId="4" borderId="0" xfId="0" applyFont="1" applyFill="1"/>
    <xf numFmtId="166" fontId="0" fillId="4" borderId="0" xfId="0" applyNumberFormat="1" applyFill="1"/>
    <xf numFmtId="0" fontId="6" fillId="5" borderId="4" xfId="0" applyFont="1" applyFill="1" applyBorder="1" applyAlignment="1">
      <alignment horizontal="right" vertical="center" indent="1"/>
    </xf>
    <xf numFmtId="0" fontId="6" fillId="4" borderId="12" xfId="0" applyFont="1" applyFill="1" applyBorder="1" applyAlignment="1">
      <alignment horizontal="left" vertical="center" indent="1"/>
    </xf>
    <xf numFmtId="166" fontId="6" fillId="4" borderId="12" xfId="0" applyNumberFormat="1" applyFont="1" applyFill="1" applyBorder="1" applyAlignment="1">
      <alignment vertical="center"/>
    </xf>
    <xf numFmtId="166" fontId="6" fillId="4" borderId="12" xfId="0" applyNumberFormat="1" applyFont="1" applyFill="1" applyBorder="1" applyAlignment="1">
      <alignment horizontal="right" vertical="center" indent="1"/>
    </xf>
    <xf numFmtId="166" fontId="6" fillId="6" borderId="0" xfId="0" applyNumberFormat="1" applyFont="1" applyFill="1" applyAlignment="1">
      <alignment vertical="center"/>
    </xf>
    <xf numFmtId="0" fontId="6" fillId="4" borderId="0" xfId="0" applyFont="1" applyFill="1" applyAlignment="1">
      <alignment horizontal="right" indent="1"/>
    </xf>
    <xf numFmtId="166" fontId="6" fillId="6" borderId="14" xfId="0" applyNumberFormat="1" applyFont="1" applyFill="1" applyBorder="1" applyAlignment="1">
      <alignment vertical="center"/>
    </xf>
    <xf numFmtId="0" fontId="4" fillId="4" borderId="12" xfId="0" applyFont="1" applyFill="1" applyBorder="1" applyAlignment="1">
      <alignment horizontal="left" indent="1"/>
    </xf>
    <xf numFmtId="166" fontId="0" fillId="4" borderId="12" xfId="0" applyNumberFormat="1" applyFill="1" applyBorder="1" applyAlignment="1">
      <alignment horizontal="right" indent="1"/>
    </xf>
    <xf numFmtId="0" fontId="6" fillId="6" borderId="4" xfId="0" applyFont="1" applyFill="1" applyBorder="1" applyAlignment="1">
      <alignment horizontal="right" vertical="center" wrapText="1" indent="1"/>
    </xf>
    <xf numFmtId="0" fontId="0" fillId="9" borderId="0" xfId="0" applyFill="1"/>
    <xf numFmtId="0" fontId="11" fillId="4" borderId="0" xfId="0" applyFont="1" applyFill="1"/>
    <xf numFmtId="0" fontId="6" fillId="4" borderId="0" xfId="0" applyFont="1" applyFill="1" applyAlignment="1">
      <alignment horizontal="left" indent="1"/>
    </xf>
    <xf numFmtId="0" fontId="0" fillId="4" borderId="13" xfId="0" applyFill="1" applyBorder="1"/>
    <xf numFmtId="166" fontId="7" fillId="5" borderId="9" xfId="0" applyNumberFormat="1" applyFont="1" applyFill="1" applyBorder="1" applyAlignment="1">
      <alignment horizontal="center" wrapText="1"/>
    </xf>
    <xf numFmtId="166" fontId="6" fillId="5" borderId="11" xfId="0" applyNumberFormat="1" applyFont="1" applyFill="1" applyBorder="1" applyAlignment="1">
      <alignment horizontal="center" vertical="top" wrapText="1"/>
    </xf>
    <xf numFmtId="166" fontId="7" fillId="10" borderId="8" xfId="0" applyNumberFormat="1" applyFont="1" applyFill="1" applyBorder="1" applyAlignment="1">
      <alignment horizontal="center"/>
    </xf>
    <xf numFmtId="166" fontId="6" fillId="10" borderId="10" xfId="0" applyNumberFormat="1" applyFont="1" applyFill="1" applyBorder="1" applyAlignment="1">
      <alignment horizontal="center" vertical="top"/>
    </xf>
    <xf numFmtId="1" fontId="8" fillId="0" borderId="4" xfId="0" applyNumberFormat="1" applyFont="1" applyBorder="1" applyAlignment="1" applyProtection="1">
      <alignment horizontal="right" vertical="center" indent="1"/>
      <protection locked="0"/>
    </xf>
    <xf numFmtId="3" fontId="15" fillId="10" borderId="4" xfId="2" applyNumberFormat="1" applyFont="1" applyFill="1" applyBorder="1" applyAlignment="1" applyProtection="1">
      <alignment horizontal="right" vertical="center" indent="1"/>
    </xf>
    <xf numFmtId="166" fontId="15" fillId="10" borderId="4" xfId="2" applyNumberFormat="1" applyFont="1" applyFill="1" applyBorder="1" applyAlignment="1" applyProtection="1">
      <alignment horizontal="right" vertical="center" indent="1"/>
    </xf>
    <xf numFmtId="167" fontId="15" fillId="10" borderId="4" xfId="0" applyNumberFormat="1" applyFont="1" applyFill="1" applyBorder="1" applyAlignment="1">
      <alignment horizontal="right" vertical="center" indent="1"/>
    </xf>
    <xf numFmtId="6" fontId="15" fillId="10" borderId="1" xfId="2" applyNumberFormat="1" applyFont="1" applyFill="1" applyAlignment="1" applyProtection="1">
      <alignment horizontal="right" vertical="center" indent="1"/>
    </xf>
    <xf numFmtId="6" fontId="16" fillId="10" borderId="1" xfId="2" applyNumberFormat="1" applyFont="1" applyFill="1" applyAlignment="1" applyProtection="1">
      <alignment horizontal="right" vertical="center" indent="1"/>
    </xf>
    <xf numFmtId="8" fontId="15" fillId="10" borderId="1" xfId="2" applyNumberFormat="1" applyFont="1" applyFill="1" applyAlignment="1" applyProtection="1">
      <alignment horizontal="right" vertical="center" indent="1"/>
    </xf>
    <xf numFmtId="9" fontId="15" fillId="10" borderId="1" xfId="2" applyNumberFormat="1" applyFont="1" applyFill="1" applyAlignment="1" applyProtection="1">
      <alignment horizontal="right" vertical="center" indent="1"/>
    </xf>
    <xf numFmtId="0" fontId="8" fillId="4" borderId="0" xfId="0" applyFont="1" applyFill="1"/>
    <xf numFmtId="0" fontId="8" fillId="3" borderId="0" xfId="0" applyFont="1" applyFill="1" applyAlignment="1">
      <alignment vertical="center"/>
    </xf>
    <xf numFmtId="0" fontId="8" fillId="3" borderId="0" xfId="0" applyFont="1" applyFill="1"/>
    <xf numFmtId="0" fontId="15" fillId="0" borderId="4" xfId="0" applyFont="1" applyBorder="1" applyAlignment="1" applyProtection="1">
      <alignment horizontal="right" vertical="center" indent="1"/>
      <protection locked="0"/>
    </xf>
    <xf numFmtId="3" fontId="15" fillId="0" borderId="4" xfId="0" applyNumberFormat="1" applyFont="1" applyBorder="1" applyAlignment="1" applyProtection="1">
      <alignment horizontal="right" vertical="center" indent="1"/>
      <protection locked="0"/>
    </xf>
    <xf numFmtId="167" fontId="15" fillId="0" borderId="4" xfId="0" applyNumberFormat="1" applyFont="1" applyBorder="1" applyAlignment="1" applyProtection="1">
      <alignment horizontal="right" vertical="center" indent="1"/>
      <protection locked="0"/>
    </xf>
    <xf numFmtId="170" fontId="15" fillId="0" borderId="4" xfId="6" applyNumberFormat="1" applyFont="1" applyFill="1" applyBorder="1" applyAlignment="1" applyProtection="1">
      <alignment horizontal="right" vertical="center" indent="1"/>
      <protection locked="0"/>
    </xf>
    <xf numFmtId="166" fontId="15" fillId="4" borderId="4" xfId="2" applyNumberFormat="1" applyFont="1" applyFill="1" applyBorder="1" applyAlignment="1" applyProtection="1">
      <alignment horizontal="right" vertical="center" indent="1"/>
      <protection locked="0"/>
    </xf>
    <xf numFmtId="166" fontId="15" fillId="0" borderId="4" xfId="0" applyNumberFormat="1" applyFont="1" applyBorder="1" applyAlignment="1" applyProtection="1">
      <alignment horizontal="right" vertical="center" indent="1"/>
      <protection locked="0"/>
    </xf>
    <xf numFmtId="6" fontId="15" fillId="10" borderId="4" xfId="2" applyNumberFormat="1" applyFont="1" applyFill="1" applyBorder="1" applyAlignment="1" applyProtection="1">
      <alignment horizontal="right" vertical="center" indent="1"/>
    </xf>
    <xf numFmtId="164" fontId="15" fillId="10" borderId="4" xfId="2" applyNumberFormat="1" applyFont="1" applyFill="1" applyBorder="1" applyAlignment="1" applyProtection="1">
      <alignment horizontal="right" vertical="center" indent="1"/>
    </xf>
    <xf numFmtId="6" fontId="8" fillId="0" borderId="4" xfId="0" applyNumberFormat="1" applyFont="1" applyBorder="1" applyAlignment="1" applyProtection="1">
      <alignment horizontal="right" vertical="center" indent="1"/>
      <protection locked="0"/>
    </xf>
    <xf numFmtId="9" fontId="8" fillId="0" borderId="4" xfId="0" applyNumberFormat="1" applyFont="1" applyBorder="1" applyAlignment="1" applyProtection="1">
      <alignment horizontal="right" vertical="center" indent="1"/>
      <protection locked="0"/>
    </xf>
    <xf numFmtId="0" fontId="0" fillId="11" borderId="0" xfId="0" applyFill="1"/>
    <xf numFmtId="0" fontId="22" fillId="11" borderId="0" xfId="0" applyFont="1" applyFill="1" applyAlignment="1">
      <alignment vertical="center"/>
    </xf>
    <xf numFmtId="0" fontId="0" fillId="11" borderId="0" xfId="0" applyFill="1" applyAlignment="1">
      <alignment vertical="center"/>
    </xf>
    <xf numFmtId="0" fontId="23" fillId="4" borderId="0" xfId="0" applyFont="1" applyFill="1"/>
    <xf numFmtId="0" fontId="12" fillId="4" borderId="0" xfId="0" applyFont="1" applyFill="1" applyAlignment="1">
      <alignment wrapText="1"/>
    </xf>
    <xf numFmtId="0" fontId="8" fillId="4" borderId="0" xfId="0" applyFont="1" applyFill="1" applyAlignment="1">
      <alignment horizontal="left" vertical="top" indent="2"/>
    </xf>
    <xf numFmtId="0" fontId="22" fillId="9" borderId="0" xfId="0" applyFont="1" applyFill="1" applyAlignment="1">
      <alignment horizontal="left" vertical="center" indent="1"/>
    </xf>
    <xf numFmtId="0" fontId="24" fillId="4" borderId="0" xfId="0" applyFont="1" applyFill="1" applyAlignment="1">
      <alignment horizontal="left" indent="2"/>
    </xf>
    <xf numFmtId="0" fontId="6" fillId="6" borderId="15" xfId="0" applyFont="1" applyFill="1" applyBorder="1" applyAlignment="1">
      <alignment horizontal="right" vertical="center" indent="1"/>
    </xf>
    <xf numFmtId="166" fontId="8" fillId="10" borderId="15" xfId="0" applyNumberFormat="1" applyFont="1" applyFill="1" applyBorder="1" applyAlignment="1">
      <alignment horizontal="right" vertical="center" indent="1"/>
    </xf>
    <xf numFmtId="166" fontId="6" fillId="10" borderId="15" xfId="0" applyNumberFormat="1" applyFont="1" applyFill="1" applyBorder="1" applyAlignment="1">
      <alignment horizontal="right" vertical="center" indent="1"/>
    </xf>
    <xf numFmtId="0" fontId="6" fillId="6" borderId="16" xfId="0" applyFont="1" applyFill="1" applyBorder="1" applyAlignment="1">
      <alignment horizontal="left" vertical="center" indent="1"/>
    </xf>
    <xf numFmtId="0" fontId="8" fillId="5"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5" borderId="16" xfId="0" applyFont="1" applyFill="1" applyBorder="1" applyAlignment="1">
      <alignment horizontal="left" vertical="center" wrapText="1" indent="1"/>
    </xf>
    <xf numFmtId="0" fontId="8" fillId="5" borderId="16" xfId="0" applyFont="1" applyFill="1" applyBorder="1" applyAlignment="1">
      <alignment horizontal="left" vertical="center" wrapText="1" indent="1"/>
    </xf>
    <xf numFmtId="166" fontId="8" fillId="0" borderId="15" xfId="0" applyNumberFormat="1" applyFont="1" applyBorder="1" applyAlignment="1" applyProtection="1">
      <alignment horizontal="right" vertical="center" indent="1"/>
      <protection locked="0"/>
    </xf>
    <xf numFmtId="0" fontId="6" fillId="4" borderId="17" xfId="0" applyFont="1" applyFill="1" applyBorder="1" applyAlignment="1">
      <alignment horizontal="left" vertical="center" indent="1"/>
    </xf>
    <xf numFmtId="0" fontId="6" fillId="6" borderId="18" xfId="0" applyFont="1" applyFill="1" applyBorder="1" applyAlignment="1">
      <alignment horizontal="left" vertical="center" wrapText="1" indent="1"/>
    </xf>
    <xf numFmtId="166" fontId="8" fillId="4" borderId="15" xfId="0" applyNumberFormat="1" applyFont="1" applyFill="1" applyBorder="1" applyAlignment="1" applyProtection="1">
      <alignment horizontal="right" vertical="center" indent="1"/>
      <protection locked="0"/>
    </xf>
    <xf numFmtId="1" fontId="8" fillId="10" borderId="4" xfId="0" applyNumberFormat="1" applyFont="1" applyFill="1" applyBorder="1" applyAlignment="1">
      <alignment horizontal="right" vertical="center" indent="1"/>
    </xf>
    <xf numFmtId="44" fontId="8" fillId="0" borderId="4" xfId="3" applyFont="1" applyFill="1" applyBorder="1" applyAlignment="1" applyProtection="1">
      <alignment horizontal="right" vertical="center" indent="1"/>
      <protection locked="0"/>
    </xf>
    <xf numFmtId="0" fontId="9" fillId="4" borderId="0" xfId="0" applyFont="1" applyFill="1" applyAlignment="1">
      <alignment vertical="center"/>
    </xf>
    <xf numFmtId="0" fontId="27" fillId="4" borderId="0" xfId="2" applyFont="1" applyFill="1" applyBorder="1" applyAlignment="1" applyProtection="1">
      <alignment horizontal="left" vertical="center" indent="1"/>
    </xf>
    <xf numFmtId="6" fontId="27" fillId="4" borderId="0" xfId="2" applyNumberFormat="1" applyFont="1" applyFill="1" applyBorder="1" applyAlignment="1" applyProtection="1">
      <alignment horizontal="right" vertical="center" indent="1"/>
    </xf>
    <xf numFmtId="6" fontId="28" fillId="4" borderId="0" xfId="2" applyNumberFormat="1" applyFont="1" applyFill="1" applyBorder="1" applyAlignment="1" applyProtection="1">
      <alignment horizontal="right" vertical="center" indent="1"/>
    </xf>
    <xf numFmtId="0" fontId="4" fillId="4" borderId="0" xfId="0" applyFont="1" applyFill="1" applyAlignment="1">
      <alignment vertical="center"/>
    </xf>
    <xf numFmtId="9" fontId="4" fillId="4" borderId="0" xfId="1" applyFont="1" applyFill="1" applyProtection="1"/>
    <xf numFmtId="0" fontId="4" fillId="4" borderId="0" xfId="0" applyFont="1" applyFill="1"/>
    <xf numFmtId="7" fontId="15" fillId="10" borderId="4" xfId="2" applyNumberFormat="1" applyFont="1" applyFill="1" applyBorder="1" applyAlignment="1" applyProtection="1">
      <alignment horizontal="right" vertical="center" indent="1"/>
    </xf>
    <xf numFmtId="0" fontId="8" fillId="4" borderId="0" xfId="0" applyFont="1" applyFill="1" applyAlignment="1">
      <alignment horizontal="left" vertical="top" wrapText="1"/>
    </xf>
    <xf numFmtId="0" fontId="8" fillId="4" borderId="0" xfId="0" applyFont="1" applyFill="1" applyAlignment="1">
      <alignment vertical="top" wrapText="1"/>
    </xf>
    <xf numFmtId="0" fontId="0" fillId="4" borderId="0" xfId="0" applyFill="1" applyAlignment="1">
      <alignment vertical="top"/>
    </xf>
    <xf numFmtId="0" fontId="30" fillId="4" borderId="0" xfId="0" applyFont="1" applyFill="1"/>
    <xf numFmtId="0" fontId="31" fillId="4" borderId="0" xfId="0" applyFont="1" applyFill="1"/>
    <xf numFmtId="0" fontId="34" fillId="4" borderId="0" xfId="0" applyFont="1" applyFill="1"/>
    <xf numFmtId="0" fontId="29" fillId="4" borderId="0" xfId="0" applyFont="1" applyFill="1" applyAlignment="1">
      <alignment vertical="top" wrapText="1"/>
    </xf>
    <xf numFmtId="0" fontId="8" fillId="0" borderId="0" xfId="0" applyFont="1" applyAlignment="1">
      <alignment vertical="top" wrapText="1"/>
    </xf>
    <xf numFmtId="0" fontId="36" fillId="4" borderId="0" xfId="8" applyFont="1" applyFill="1"/>
    <xf numFmtId="9" fontId="15" fillId="0" borderId="1" xfId="2" applyNumberFormat="1" applyFont="1" applyFill="1" applyAlignment="1" applyProtection="1">
      <alignment horizontal="right" vertical="center" indent="1"/>
      <protection locked="0"/>
    </xf>
    <xf numFmtId="0" fontId="12" fillId="4" borderId="0" xfId="0" applyFont="1" applyFill="1" applyAlignment="1">
      <alignment horizontal="left" vertical="top"/>
    </xf>
    <xf numFmtId="165" fontId="15" fillId="0" borderId="4" xfId="6" applyFont="1" applyFill="1" applyBorder="1" applyAlignment="1" applyProtection="1">
      <alignment horizontal="right" vertical="center" indent="1"/>
      <protection locked="0"/>
    </xf>
    <xf numFmtId="171" fontId="0" fillId="10" borderId="20" xfId="3" applyNumberFormat="1" applyFont="1" applyFill="1" applyBorder="1"/>
    <xf numFmtId="168" fontId="8" fillId="0" borderId="4" xfId="0" applyNumberFormat="1" applyFont="1" applyBorder="1" applyAlignment="1" applyProtection="1">
      <alignment horizontal="right" vertical="center" indent="1"/>
      <protection locked="0"/>
    </xf>
    <xf numFmtId="0" fontId="1" fillId="6" borderId="21" xfId="0" applyFont="1" applyFill="1" applyBorder="1" applyAlignment="1">
      <alignment horizontal="right" vertical="center" indent="1"/>
    </xf>
    <xf numFmtId="0" fontId="1" fillId="6" borderId="22" xfId="0" applyFont="1" applyFill="1" applyBorder="1" applyAlignment="1">
      <alignment horizontal="right" vertical="center" indent="1"/>
    </xf>
    <xf numFmtId="0" fontId="1" fillId="6" borderId="23" xfId="0" applyFont="1" applyFill="1" applyBorder="1" applyAlignment="1">
      <alignment wrapText="1"/>
    </xf>
    <xf numFmtId="10" fontId="0" fillId="10" borderId="25" xfId="1" applyNumberFormat="1" applyFont="1" applyFill="1" applyBorder="1" applyAlignment="1">
      <alignment horizontal="center"/>
    </xf>
    <xf numFmtId="171" fontId="0" fillId="10" borderId="27" xfId="3" applyNumberFormat="1" applyFont="1" applyFill="1" applyBorder="1"/>
    <xf numFmtId="10" fontId="0" fillId="10" borderId="28" xfId="1" applyNumberFormat="1" applyFont="1" applyFill="1" applyBorder="1" applyAlignment="1">
      <alignment horizontal="center"/>
    </xf>
    <xf numFmtId="0" fontId="22" fillId="9" borderId="2" xfId="0" applyFont="1" applyFill="1" applyBorder="1" applyAlignment="1">
      <alignment vertical="center"/>
    </xf>
    <xf numFmtId="6" fontId="15" fillId="4" borderId="1" xfId="2" applyNumberFormat="1" applyFont="1" applyFill="1" applyAlignment="1" applyProtection="1">
      <alignment horizontal="right" vertical="center" indent="1"/>
      <protection locked="0"/>
    </xf>
    <xf numFmtId="0" fontId="38" fillId="0" borderId="3" xfId="0" applyFont="1" applyBorder="1" applyAlignment="1" applyProtection="1">
      <alignment vertical="center"/>
      <protection locked="0"/>
    </xf>
    <xf numFmtId="0" fontId="39" fillId="0" borderId="3" xfId="0" applyFont="1" applyBorder="1" applyAlignment="1" applyProtection="1">
      <alignment vertical="center"/>
      <protection locked="0"/>
    </xf>
    <xf numFmtId="0" fontId="0" fillId="0" borderId="24" xfId="0" applyBorder="1" applyAlignment="1" applyProtection="1">
      <alignment wrapText="1"/>
      <protection locked="0"/>
    </xf>
    <xf numFmtId="0" fontId="0" fillId="0" borderId="26" xfId="0" applyBorder="1" applyAlignment="1" applyProtection="1">
      <alignment wrapText="1"/>
      <protection locked="0"/>
    </xf>
    <xf numFmtId="0" fontId="1" fillId="6" borderId="33" xfId="0" applyFont="1" applyFill="1" applyBorder="1" applyAlignment="1">
      <alignment horizontal="right" vertical="center" indent="1"/>
    </xf>
    <xf numFmtId="0" fontId="1" fillId="6" borderId="34" xfId="0" applyFont="1" applyFill="1" applyBorder="1" applyAlignment="1">
      <alignment horizontal="right" vertical="center" indent="1"/>
    </xf>
    <xf numFmtId="0" fontId="15" fillId="0" borderId="36" xfId="0" applyFont="1" applyBorder="1" applyAlignment="1" applyProtection="1">
      <alignment horizontal="right" vertical="center" indent="1"/>
      <protection locked="0"/>
    </xf>
    <xf numFmtId="3" fontId="15" fillId="0" borderId="36" xfId="0" applyNumberFormat="1" applyFont="1" applyBorder="1" applyAlignment="1" applyProtection="1">
      <alignment horizontal="right" vertical="center" indent="1"/>
      <protection locked="0"/>
    </xf>
    <xf numFmtId="3" fontId="15" fillId="10" borderId="36" xfId="2" applyNumberFormat="1" applyFont="1" applyFill="1" applyBorder="1" applyAlignment="1" applyProtection="1">
      <alignment horizontal="right" vertical="center" indent="1"/>
    </xf>
    <xf numFmtId="167" fontId="15" fillId="0" borderId="36" xfId="0" applyNumberFormat="1" applyFont="1" applyBorder="1" applyAlignment="1" applyProtection="1">
      <alignment horizontal="right" vertical="center" indent="1"/>
      <protection locked="0"/>
    </xf>
    <xf numFmtId="166" fontId="15" fillId="10" borderId="36" xfId="2" applyNumberFormat="1" applyFont="1" applyFill="1" applyBorder="1" applyAlignment="1" applyProtection="1">
      <alignment horizontal="right" vertical="center" indent="1"/>
    </xf>
    <xf numFmtId="167" fontId="15" fillId="10" borderId="36" xfId="0" applyNumberFormat="1" applyFont="1" applyFill="1" applyBorder="1" applyAlignment="1">
      <alignment horizontal="right" vertical="center" indent="1"/>
    </xf>
    <xf numFmtId="166" fontId="15" fillId="4" borderId="36" xfId="2" applyNumberFormat="1" applyFont="1" applyFill="1" applyBorder="1" applyAlignment="1" applyProtection="1">
      <alignment horizontal="right" vertical="center" indent="1"/>
      <protection locked="0"/>
    </xf>
    <xf numFmtId="166" fontId="15" fillId="0" borderId="36" xfId="0" applyNumberFormat="1" applyFont="1" applyBorder="1" applyAlignment="1" applyProtection="1">
      <alignment horizontal="right" vertical="center" indent="1"/>
      <protection locked="0"/>
    </xf>
    <xf numFmtId="6" fontId="16" fillId="10" borderId="39" xfId="2" applyNumberFormat="1" applyFont="1" applyFill="1" applyBorder="1" applyAlignment="1" applyProtection="1">
      <alignment horizontal="right" vertical="center" indent="1"/>
    </xf>
    <xf numFmtId="6" fontId="16" fillId="10" borderId="40" xfId="2" applyNumberFormat="1" applyFont="1" applyFill="1" applyBorder="1" applyAlignment="1" applyProtection="1">
      <alignment horizontal="right" vertical="center" indent="1"/>
    </xf>
    <xf numFmtId="0" fontId="6" fillId="4" borderId="0" xfId="0" applyFont="1" applyFill="1" applyAlignment="1">
      <alignment horizontal="left" vertical="center" indent="1"/>
    </xf>
    <xf numFmtId="6" fontId="6" fillId="4" borderId="0" xfId="0" applyNumberFormat="1" applyFont="1" applyFill="1" applyAlignment="1">
      <alignment horizontal="right" vertical="center" indent="1"/>
    </xf>
    <xf numFmtId="8" fontId="8" fillId="0" borderId="33" xfId="0" applyNumberFormat="1" applyFont="1" applyBorder="1" applyAlignment="1" applyProtection="1">
      <alignment horizontal="right" vertical="center" indent="1"/>
      <protection locked="0"/>
    </xf>
    <xf numFmtId="8" fontId="8" fillId="0" borderId="34" xfId="0" applyNumberFormat="1" applyFont="1" applyBorder="1" applyAlignment="1" applyProtection="1">
      <alignment horizontal="right" vertical="center" indent="1"/>
      <protection locked="0"/>
    </xf>
    <xf numFmtId="6" fontId="15" fillId="10" borderId="36" xfId="2" applyNumberFormat="1" applyFont="1" applyFill="1" applyBorder="1" applyAlignment="1" applyProtection="1">
      <alignment horizontal="right" vertical="center" indent="1"/>
    </xf>
    <xf numFmtId="6" fontId="8" fillId="0" borderId="36" xfId="0" applyNumberFormat="1" applyFont="1" applyBorder="1" applyAlignment="1" applyProtection="1">
      <alignment horizontal="right" vertical="center" indent="1"/>
      <protection locked="0"/>
    </xf>
    <xf numFmtId="168" fontId="8" fillId="0" borderId="36" xfId="0" applyNumberFormat="1" applyFont="1" applyBorder="1" applyAlignment="1" applyProtection="1">
      <alignment horizontal="right" vertical="center" indent="1"/>
      <protection locked="0"/>
    </xf>
    <xf numFmtId="7" fontId="15" fillId="10" borderId="36" xfId="2" applyNumberFormat="1" applyFont="1" applyFill="1" applyBorder="1" applyAlignment="1" applyProtection="1">
      <alignment horizontal="right" vertical="center" indent="1"/>
    </xf>
    <xf numFmtId="9" fontId="8" fillId="0" borderId="36" xfId="0" applyNumberFormat="1" applyFont="1" applyBorder="1" applyAlignment="1" applyProtection="1">
      <alignment horizontal="right" vertical="center" indent="1"/>
      <protection locked="0"/>
    </xf>
    <xf numFmtId="164" fontId="15" fillId="10" borderId="36" xfId="2" applyNumberFormat="1" applyFont="1" applyFill="1" applyBorder="1" applyAlignment="1" applyProtection="1">
      <alignment horizontal="right" vertical="center" indent="1"/>
    </xf>
    <xf numFmtId="0" fontId="8" fillId="4" borderId="0" xfId="0" applyFont="1" applyFill="1" applyAlignment="1">
      <alignment horizontal="left" vertical="center" indent="1"/>
    </xf>
    <xf numFmtId="166" fontId="8" fillId="4" borderId="0" xfId="0" applyNumberFormat="1" applyFont="1" applyFill="1" applyAlignment="1">
      <alignment horizontal="right" vertical="center" indent="1"/>
    </xf>
    <xf numFmtId="6" fontId="16" fillId="10" borderId="44" xfId="2" applyNumberFormat="1" applyFont="1" applyFill="1" applyBorder="1" applyAlignment="1" applyProtection="1">
      <alignment horizontal="right" vertical="center" indent="1"/>
    </xf>
    <xf numFmtId="8" fontId="15" fillId="10" borderId="44" xfId="2" applyNumberFormat="1" applyFont="1" applyFill="1" applyBorder="1" applyAlignment="1" applyProtection="1">
      <alignment horizontal="right" vertical="center" indent="1"/>
    </xf>
    <xf numFmtId="0" fontId="15" fillId="10" borderId="45" xfId="2" applyFont="1" applyFill="1" applyBorder="1" applyAlignment="1" applyProtection="1">
      <alignment vertical="center"/>
    </xf>
    <xf numFmtId="6" fontId="15" fillId="10" borderId="44" xfId="2" applyNumberFormat="1" applyFont="1" applyFill="1" applyBorder="1" applyAlignment="1" applyProtection="1">
      <alignment horizontal="right" vertical="center" indent="1"/>
    </xf>
    <xf numFmtId="9" fontId="15" fillId="0" borderId="44" xfId="2" applyNumberFormat="1" applyFont="1" applyFill="1" applyBorder="1" applyAlignment="1" applyProtection="1">
      <alignment horizontal="right" vertical="center" indent="1"/>
      <protection locked="0"/>
    </xf>
    <xf numFmtId="9" fontId="15" fillId="10" borderId="44" xfId="2" applyNumberFormat="1" applyFont="1" applyFill="1" applyBorder="1" applyAlignment="1" applyProtection="1">
      <alignment horizontal="right" vertical="center" indent="1"/>
    </xf>
    <xf numFmtId="0" fontId="16" fillId="10" borderId="45" xfId="2" applyFont="1" applyFill="1" applyBorder="1" applyAlignment="1" applyProtection="1">
      <alignment vertical="center"/>
    </xf>
    <xf numFmtId="0" fontId="16" fillId="10" borderId="46" xfId="2" applyFont="1" applyFill="1" applyBorder="1" applyAlignment="1" applyProtection="1">
      <alignment vertical="center" wrapText="1"/>
    </xf>
    <xf numFmtId="9" fontId="16" fillId="10" borderId="47" xfId="2" applyNumberFormat="1" applyFont="1" applyFill="1" applyBorder="1" applyAlignment="1" applyProtection="1">
      <alignment horizontal="right" vertical="center" indent="1"/>
    </xf>
    <xf numFmtId="168" fontId="16" fillId="10" borderId="47" xfId="2" applyNumberFormat="1" applyFont="1" applyFill="1" applyBorder="1" applyAlignment="1" applyProtection="1">
      <alignment horizontal="right" vertical="center" indent="1"/>
    </xf>
    <xf numFmtId="168" fontId="16" fillId="10" borderId="48" xfId="2" applyNumberFormat="1" applyFont="1" applyFill="1" applyBorder="1" applyAlignment="1" applyProtection="1">
      <alignment horizontal="right" vertical="center" indent="1"/>
    </xf>
    <xf numFmtId="0" fontId="15" fillId="10" borderId="50" xfId="2" applyFont="1" applyFill="1" applyBorder="1" applyAlignment="1" applyProtection="1">
      <alignment vertical="center" wrapText="1"/>
      <protection locked="0"/>
    </xf>
    <xf numFmtId="0" fontId="21" fillId="0" borderId="51" xfId="0" applyFont="1" applyBorder="1" applyAlignment="1">
      <alignment horizontal="left" vertical="center" wrapText="1" indent="2"/>
    </xf>
    <xf numFmtId="6" fontId="15" fillId="4" borderId="53" xfId="2" applyNumberFormat="1" applyFont="1" applyFill="1" applyBorder="1" applyAlignment="1" applyProtection="1">
      <alignment horizontal="right" vertical="center" indent="1"/>
      <protection locked="0"/>
    </xf>
    <xf numFmtId="166" fontId="6" fillId="0" borderId="4" xfId="0" applyNumberFormat="1" applyFont="1" applyBorder="1" applyAlignment="1">
      <alignment horizontal="right" vertical="center" indent="1"/>
    </xf>
    <xf numFmtId="7" fontId="15" fillId="10" borderId="54" xfId="2" applyNumberFormat="1" applyFont="1" applyFill="1" applyBorder="1" applyAlignment="1" applyProtection="1">
      <alignment horizontal="right" vertical="center" indent="1"/>
    </xf>
    <xf numFmtId="5" fontId="15" fillId="10" borderId="53" xfId="2" applyNumberFormat="1" applyFont="1" applyFill="1" applyBorder="1" applyAlignment="1" applyProtection="1">
      <alignment horizontal="right" vertical="center" indent="1"/>
    </xf>
    <xf numFmtId="7" fontId="15" fillId="10" borderId="55" xfId="2" applyNumberFormat="1" applyFont="1" applyFill="1" applyBorder="1" applyAlignment="1" applyProtection="1">
      <alignment horizontal="right" vertical="center" indent="1"/>
    </xf>
    <xf numFmtId="166" fontId="8" fillId="0" borderId="13" xfId="0" applyNumberFormat="1" applyFont="1" applyBorder="1" applyAlignment="1">
      <alignment horizontal="right" vertical="center" indent="1"/>
    </xf>
    <xf numFmtId="5" fontId="15" fillId="10" borderId="56" xfId="2" applyNumberFormat="1" applyFont="1" applyFill="1" applyBorder="1" applyAlignment="1" applyProtection="1">
      <alignment horizontal="right" vertical="center" indent="1"/>
    </xf>
    <xf numFmtId="7" fontId="15" fillId="10" borderId="57" xfId="2" applyNumberFormat="1" applyFont="1" applyFill="1" applyBorder="1" applyAlignment="1" applyProtection="1">
      <alignment horizontal="right" vertical="center" indent="1"/>
    </xf>
    <xf numFmtId="166" fontId="8" fillId="0" borderId="58" xfId="0" applyNumberFormat="1" applyFont="1" applyBorder="1" applyAlignment="1">
      <alignment horizontal="right" vertical="center" indent="1"/>
    </xf>
    <xf numFmtId="5" fontId="15" fillId="10" borderId="59" xfId="2" applyNumberFormat="1" applyFont="1" applyFill="1" applyBorder="1" applyAlignment="1" applyProtection="1">
      <alignment horizontal="right" vertical="center" indent="1"/>
    </xf>
    <xf numFmtId="166" fontId="8" fillId="0" borderId="6" xfId="0" applyNumberFormat="1" applyFont="1" applyBorder="1" applyAlignment="1">
      <alignment horizontal="right" vertical="center" indent="1"/>
    </xf>
    <xf numFmtId="166" fontId="8" fillId="0" borderId="4" xfId="0" applyNumberFormat="1" applyFont="1" applyBorder="1" applyAlignment="1">
      <alignment horizontal="right" vertical="center" indent="1"/>
    </xf>
    <xf numFmtId="6" fontId="8" fillId="0" borderId="60" xfId="0" applyNumberFormat="1" applyFont="1" applyBorder="1" applyAlignment="1" applyProtection="1">
      <alignment horizontal="right" vertical="center" indent="1"/>
      <protection locked="0"/>
    </xf>
    <xf numFmtId="6" fontId="8" fillId="0" borderId="61" xfId="0" applyNumberFormat="1" applyFont="1" applyBorder="1" applyAlignment="1" applyProtection="1">
      <alignment horizontal="right" vertical="center" indent="1"/>
      <protection locked="0"/>
    </xf>
    <xf numFmtId="6" fontId="8" fillId="0" borderId="62" xfId="0" applyNumberFormat="1" applyFont="1" applyBorder="1" applyAlignment="1" applyProtection="1">
      <alignment horizontal="right" vertical="center" indent="1"/>
      <protection locked="0"/>
    </xf>
    <xf numFmtId="6" fontId="8" fillId="0" borderId="63" xfId="0" applyNumberFormat="1" applyFont="1" applyBorder="1" applyAlignment="1" applyProtection="1">
      <alignment horizontal="right" vertical="center" indent="1"/>
      <protection locked="0"/>
    </xf>
    <xf numFmtId="9" fontId="9" fillId="4" borderId="0" xfId="1" applyFont="1" applyFill="1" applyProtection="1"/>
    <xf numFmtId="0" fontId="16" fillId="4" borderId="0" xfId="2" applyFont="1" applyFill="1" applyBorder="1" applyAlignment="1" applyProtection="1">
      <alignment horizontal="left" vertical="center" indent="1"/>
    </xf>
    <xf numFmtId="6" fontId="16" fillId="4" borderId="0" xfId="2" applyNumberFormat="1" applyFont="1" applyFill="1" applyBorder="1" applyAlignment="1" applyProtection="1">
      <alignment horizontal="right" vertical="center" indent="1"/>
    </xf>
    <xf numFmtId="6" fontId="40" fillId="4" borderId="0" xfId="2" applyNumberFormat="1" applyFont="1" applyFill="1" applyBorder="1" applyAlignment="1" applyProtection="1">
      <alignment horizontal="right" vertical="center" indent="1"/>
    </xf>
    <xf numFmtId="0" fontId="35" fillId="4" borderId="0" xfId="8" applyFill="1"/>
    <xf numFmtId="0" fontId="33" fillId="4" borderId="0" xfId="0" applyFont="1" applyFill="1" applyAlignment="1">
      <alignment horizontal="left" vertical="top" wrapText="1"/>
    </xf>
    <xf numFmtId="0" fontId="8" fillId="0" borderId="0" xfId="0" applyFont="1" applyAlignment="1">
      <alignment horizontal="left" vertical="top" wrapText="1"/>
    </xf>
    <xf numFmtId="0" fontId="5" fillId="4" borderId="0" xfId="0" applyFont="1" applyFill="1" applyAlignment="1">
      <alignment horizontal="left" vertical="top" wrapText="1" indent="2" readingOrder="1"/>
    </xf>
    <xf numFmtId="0" fontId="8" fillId="4" borderId="0" xfId="0" applyFont="1" applyFill="1" applyAlignment="1">
      <alignment horizontal="left" vertical="top" wrapText="1" indent="2" readingOrder="1"/>
    </xf>
    <xf numFmtId="0" fontId="12" fillId="0" borderId="0" xfId="0" applyFont="1" applyAlignment="1">
      <alignment horizontal="left" vertical="top"/>
    </xf>
    <xf numFmtId="0" fontId="32" fillId="4" borderId="0" xfId="0" applyFont="1" applyFill="1" applyAlignment="1">
      <alignment horizontal="left" vertical="top" wrapText="1"/>
    </xf>
    <xf numFmtId="0" fontId="29" fillId="4" borderId="0" xfId="0" applyFont="1" applyFill="1" applyAlignment="1">
      <alignment horizontal="left" vertical="top" wrapText="1"/>
    </xf>
    <xf numFmtId="0" fontId="6" fillId="0" borderId="4" xfId="0" applyFont="1" applyBorder="1" applyAlignment="1" applyProtection="1">
      <alignment horizontal="left" vertical="center" indent="1"/>
      <protection locked="0"/>
    </xf>
    <xf numFmtId="169" fontId="6" fillId="4" borderId="4" xfId="0" applyNumberFormat="1" applyFont="1" applyFill="1" applyBorder="1" applyAlignment="1" applyProtection="1">
      <alignment horizontal="left" vertical="center" indent="1"/>
      <protection locked="0"/>
    </xf>
    <xf numFmtId="0" fontId="6" fillId="10" borderId="17" xfId="0" applyFont="1" applyFill="1" applyBorder="1" applyAlignment="1">
      <alignment horizontal="left" vertical="center" indent="1"/>
    </xf>
    <xf numFmtId="0" fontId="6" fillId="10" borderId="12" xfId="0" applyFont="1" applyFill="1" applyBorder="1" applyAlignment="1">
      <alignment horizontal="left" vertical="center" indent="1"/>
    </xf>
    <xf numFmtId="0" fontId="6" fillId="10" borderId="6" xfId="0" applyFont="1" applyFill="1" applyBorder="1" applyAlignment="1">
      <alignment horizontal="left" vertical="center" indent="1"/>
    </xf>
    <xf numFmtId="0" fontId="6" fillId="6" borderId="16" xfId="0" applyFont="1" applyFill="1" applyBorder="1" applyAlignment="1">
      <alignment horizontal="left" vertical="center" wrapText="1" indent="1"/>
    </xf>
    <xf numFmtId="168" fontId="6" fillId="10" borderId="15" xfId="0" applyNumberFormat="1" applyFont="1" applyFill="1" applyBorder="1" applyAlignment="1">
      <alignment horizontal="center" vertical="center"/>
    </xf>
    <xf numFmtId="0" fontId="0" fillId="0" borderId="0" xfId="0" applyAlignment="1">
      <alignment horizontal="center"/>
    </xf>
    <xf numFmtId="0" fontId="6" fillId="6" borderId="7" xfId="0" applyFont="1" applyFill="1" applyBorder="1" applyAlignment="1">
      <alignment horizontal="left" vertical="center" indent="1"/>
    </xf>
    <xf numFmtId="0" fontId="6" fillId="6" borderId="6" xfId="0" applyFont="1" applyFill="1" applyBorder="1" applyAlignment="1">
      <alignment horizontal="left" vertical="center" indent="1"/>
    </xf>
    <xf numFmtId="1" fontId="8" fillId="0" borderId="4" xfId="1" applyNumberFormat="1" applyFont="1" applyFill="1" applyBorder="1" applyAlignment="1" applyProtection="1">
      <alignment horizontal="right" vertical="center" indent="1"/>
      <protection locked="0"/>
    </xf>
    <xf numFmtId="0" fontId="15" fillId="10" borderId="35" xfId="2" applyFont="1" applyFill="1" applyBorder="1" applyAlignment="1" applyProtection="1">
      <alignment horizontal="left" vertical="center"/>
    </xf>
    <xf numFmtId="0" fontId="15" fillId="10" borderId="6" xfId="2" applyFont="1" applyFill="1" applyBorder="1" applyAlignment="1" applyProtection="1">
      <alignment horizontal="left" vertical="center"/>
    </xf>
    <xf numFmtId="0" fontId="1" fillId="6" borderId="31" xfId="0" applyFont="1" applyFill="1" applyBorder="1" applyAlignment="1">
      <alignment horizontal="right"/>
    </xf>
    <xf numFmtId="0" fontId="1" fillId="6" borderId="32" xfId="0" applyFont="1" applyFill="1" applyBorder="1" applyAlignment="1">
      <alignment horizontal="right"/>
    </xf>
    <xf numFmtId="0" fontId="8" fillId="4" borderId="35" xfId="0" applyFont="1" applyFill="1" applyBorder="1" applyAlignment="1">
      <alignment horizontal="left" vertical="center"/>
    </xf>
    <xf numFmtId="0" fontId="8" fillId="4" borderId="6" xfId="0" applyFont="1" applyFill="1" applyBorder="1" applyAlignment="1">
      <alignment horizontal="left" vertical="center"/>
    </xf>
    <xf numFmtId="0" fontId="0" fillId="0" borderId="6" xfId="0" applyBorder="1" applyAlignment="1">
      <alignment horizontal="left" vertical="center"/>
    </xf>
    <xf numFmtId="0" fontId="8" fillId="4" borderId="35" xfId="0" applyFont="1" applyFill="1" applyBorder="1" applyAlignment="1">
      <alignment horizontal="left" vertical="center" wrapText="1"/>
    </xf>
    <xf numFmtId="0" fontId="8" fillId="10" borderId="35" xfId="0" applyFont="1" applyFill="1" applyBorder="1" applyAlignment="1">
      <alignment horizontal="left" vertical="center" wrapText="1"/>
    </xf>
    <xf numFmtId="0" fontId="8" fillId="10" borderId="6" xfId="0" applyFont="1" applyFill="1" applyBorder="1" applyAlignment="1">
      <alignment horizontal="left" vertical="center" wrapText="1"/>
    </xf>
    <xf numFmtId="0" fontId="8" fillId="4" borderId="6" xfId="0" applyFont="1" applyFill="1" applyBorder="1" applyAlignment="1">
      <alignment horizontal="left" vertical="center" wrapText="1"/>
    </xf>
    <xf numFmtId="0" fontId="16" fillId="10" borderId="37" xfId="2" applyFont="1" applyFill="1" applyBorder="1" applyAlignment="1" applyProtection="1">
      <alignment horizontal="left" vertical="center"/>
    </xf>
    <xf numFmtId="0" fontId="16" fillId="10" borderId="38" xfId="2" applyFont="1" applyFill="1" applyBorder="1" applyAlignment="1" applyProtection="1">
      <alignment horizontal="left"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5" xfId="0" applyFont="1" applyBorder="1" applyAlignment="1">
      <alignment horizontal="left" vertical="center"/>
    </xf>
    <xf numFmtId="0" fontId="15" fillId="10" borderId="35" xfId="2" applyFont="1" applyFill="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8" fillId="0" borderId="35" xfId="0" applyFont="1" applyBorder="1" applyAlignment="1">
      <alignment horizontal="left" vertical="center" wrapText="1"/>
    </xf>
    <xf numFmtId="0" fontId="0" fillId="0" borderId="6" xfId="0" applyBorder="1" applyAlignment="1">
      <alignment horizontal="left" vertical="center" wrapText="1"/>
    </xf>
    <xf numFmtId="0" fontId="0" fillId="0" borderId="38" xfId="0" applyBorder="1" applyAlignment="1">
      <alignment horizontal="left" vertical="center"/>
    </xf>
    <xf numFmtId="0" fontId="37" fillId="9" borderId="29" xfId="0" applyFont="1" applyFill="1" applyBorder="1" applyAlignment="1" applyProtection="1">
      <alignment horizontal="left" vertical="center" wrapText="1"/>
      <protection locked="0"/>
    </xf>
    <xf numFmtId="0" fontId="37" fillId="9" borderId="30" xfId="0" applyFont="1" applyFill="1" applyBorder="1" applyAlignment="1" applyProtection="1">
      <alignment horizontal="left" vertical="center" wrapText="1"/>
      <protection locked="0"/>
    </xf>
    <xf numFmtId="0" fontId="22" fillId="9" borderId="2" xfId="0" applyFont="1" applyFill="1" applyBorder="1" applyAlignment="1">
      <alignment horizontal="left" vertical="center"/>
    </xf>
    <xf numFmtId="0" fontId="25" fillId="0" borderId="0" xfId="0" applyFont="1" applyAlignment="1">
      <alignment horizontal="left" vertical="top" wrapText="1" indent="2"/>
    </xf>
    <xf numFmtId="0" fontId="16" fillId="10" borderId="43" xfId="2" applyFont="1" applyFill="1" applyBorder="1" applyAlignment="1" applyProtection="1">
      <alignment horizontal="left" vertical="center"/>
    </xf>
    <xf numFmtId="0" fontId="16" fillId="10" borderId="19" xfId="2" applyFont="1" applyFill="1" applyBorder="1" applyAlignment="1" applyProtection="1">
      <alignment horizontal="left" vertical="center"/>
    </xf>
    <xf numFmtId="0" fontId="15" fillId="10" borderId="43" xfId="2" applyFont="1" applyFill="1" applyBorder="1" applyAlignment="1" applyProtection="1">
      <alignment horizontal="left" vertical="center"/>
    </xf>
    <xf numFmtId="0" fontId="0" fillId="0" borderId="19" xfId="0" applyBorder="1" applyAlignment="1">
      <alignment horizontal="left" vertical="center"/>
    </xf>
    <xf numFmtId="0" fontId="15" fillId="10" borderId="49" xfId="2" applyFont="1" applyFill="1" applyBorder="1" applyAlignment="1" applyProtection="1">
      <alignment horizontal="left" vertical="center"/>
    </xf>
    <xf numFmtId="0" fontId="0" fillId="0" borderId="52" xfId="0" applyBorder="1" applyAlignment="1">
      <alignment horizontal="left" vertical="center"/>
    </xf>
    <xf numFmtId="0" fontId="15" fillId="10" borderId="19" xfId="2" applyFont="1" applyFill="1" applyBorder="1" applyAlignment="1" applyProtection="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8" fillId="0" borderId="6" xfId="0" applyFont="1" applyBorder="1" applyAlignment="1">
      <alignment horizontal="left" vertical="center"/>
    </xf>
  </cellXfs>
  <cellStyles count="9">
    <cellStyle name="Calculation" xfId="2" builtinId="22"/>
    <cellStyle name="Comma" xfId="6" builtinId="3"/>
    <cellStyle name="Comma 2" xfId="7" xr:uid="{00000000-0005-0000-0000-000002000000}"/>
    <cellStyle name="Currency" xfId="3" builtinId="4"/>
    <cellStyle name="Hyperlink" xfId="8" builtinId="8"/>
    <cellStyle name="Normal" xfId="0" builtinId="0"/>
    <cellStyle name="Normal_Stock, Milk, and Cashflow" xfId="4" xr:uid="{00000000-0005-0000-0000-000006000000}"/>
    <cellStyle name="Percent" xfId="1" builtinId="5"/>
    <cellStyle name="Shade" xfId="5" xr:uid="{00000000-0005-0000-0000-000008000000}"/>
  </cellStyles>
  <dxfs count="4">
    <dxf>
      <font>
        <color rgb="FFFF0000"/>
      </font>
    </dxf>
    <dxf>
      <font>
        <color rgb="FFFF0000"/>
      </font>
    </dxf>
    <dxf>
      <font>
        <color rgb="FFFF0000"/>
      </font>
    </dxf>
    <dxf>
      <font>
        <color rgb="FFFF0000"/>
      </font>
    </dxf>
  </dxfs>
  <tableStyles count="0" defaultTableStyle="TableStyleMedium2" defaultPivotStyle="PivotStyleLight16"/>
  <colors>
    <mruColors>
      <color rgb="FFD8E4BC"/>
      <color rgb="FF69BE28"/>
      <color rgb="FF444D3E"/>
      <color rgb="FFFDF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NZ" b="1"/>
              <a:t>Equity</a:t>
            </a:r>
            <a:r>
              <a:rPr lang="en-NZ" b="1" baseline="0"/>
              <a:t> Forecast</a:t>
            </a:r>
            <a:endParaRPr lang="en-NZ" b="1"/>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lineChart>
        <c:grouping val="standard"/>
        <c:varyColors val="0"/>
        <c:ser>
          <c:idx val="2"/>
          <c:order val="0"/>
          <c:tx>
            <c:strRef>
              <c:f>Graph!$A$44</c:f>
              <c:strCache>
                <c:ptCount val="1"/>
                <c:pt idx="0">
                  <c:v>Scenario name</c:v>
                </c:pt>
              </c:strCache>
            </c:strRef>
          </c:tx>
          <c:spPr>
            <a:ln w="28575" cap="rnd">
              <a:solidFill>
                <a:schemeClr val="accent3"/>
              </a:solidFill>
              <a:round/>
            </a:ln>
            <a:effectLst/>
          </c:spPr>
          <c:marker>
            <c:symbol val="none"/>
          </c:marker>
          <c:cat>
            <c:numRef>
              <c:f>Graph!$B$41:$L$41</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Graph!$B$44:$L$44</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D2BB-4858-810B-218041A7456B}"/>
            </c:ext>
          </c:extLst>
        </c:ser>
        <c:ser>
          <c:idx val="1"/>
          <c:order val="1"/>
          <c:tx>
            <c:strRef>
              <c:f>Graph!$A$43</c:f>
              <c:strCache>
                <c:ptCount val="1"/>
                <c:pt idx="0">
                  <c:v>Scenario name</c:v>
                </c:pt>
              </c:strCache>
            </c:strRef>
          </c:tx>
          <c:spPr>
            <a:ln w="28575" cap="rnd">
              <a:solidFill>
                <a:schemeClr val="accent2"/>
              </a:solidFill>
              <a:round/>
            </a:ln>
            <a:effectLst/>
          </c:spPr>
          <c:marker>
            <c:symbol val="none"/>
          </c:marker>
          <c:cat>
            <c:numRef>
              <c:f>Graph!$B$41:$L$41</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Graph!$B$43:$L$43</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D2BB-4858-810B-218041A7456B}"/>
            </c:ext>
          </c:extLst>
        </c:ser>
        <c:ser>
          <c:idx val="0"/>
          <c:order val="2"/>
          <c:tx>
            <c:strRef>
              <c:f>Graph!$A$42</c:f>
              <c:strCache>
                <c:ptCount val="1"/>
                <c:pt idx="0">
                  <c:v>Scenario Name</c:v>
                </c:pt>
              </c:strCache>
            </c:strRef>
          </c:tx>
          <c:spPr>
            <a:ln w="28575" cap="rnd">
              <a:solidFill>
                <a:schemeClr val="accent1"/>
              </a:solidFill>
              <a:round/>
            </a:ln>
            <a:effectLst/>
          </c:spPr>
          <c:marker>
            <c:symbol val="none"/>
          </c:marker>
          <c:cat>
            <c:numRef>
              <c:f>Graph!$B$41:$L$41</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Graph!$B$42:$L$42</c:f>
              <c:numCache>
                <c:formatCode>_-"$"* #,##0_-;\-"$"* #,##0_-;_-"$"*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D2BB-4858-810B-218041A7456B}"/>
            </c:ext>
          </c:extLst>
        </c:ser>
        <c:dLbls>
          <c:showLegendKey val="0"/>
          <c:showVal val="0"/>
          <c:showCatName val="0"/>
          <c:showSerName val="0"/>
          <c:showPercent val="0"/>
          <c:showBubbleSize val="0"/>
        </c:dLbls>
        <c:smooth val="0"/>
        <c:axId val="375855920"/>
        <c:axId val="375859528"/>
      </c:lineChart>
      <c:catAx>
        <c:axId val="375855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75859528"/>
        <c:crosses val="autoZero"/>
        <c:auto val="1"/>
        <c:lblAlgn val="ctr"/>
        <c:lblOffset val="100"/>
        <c:noMultiLvlLbl val="0"/>
      </c:catAx>
      <c:valAx>
        <c:axId val="37585952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758559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Stock Reconciliation '!A1"/><Relationship Id="rId2" Type="http://schemas.openxmlformats.org/officeDocument/2006/relationships/hyperlink" Target="#'Balance Sheet'!A1"/><Relationship Id="rId1" Type="http://schemas.openxmlformats.org/officeDocument/2006/relationships/image" Target="../media/image1.png"/><Relationship Id="rId5" Type="http://schemas.openxmlformats.org/officeDocument/2006/relationships/hyperlink" Target="#Graph!A1"/><Relationship Id="rId4" Type="http://schemas.openxmlformats.org/officeDocument/2006/relationships/hyperlink" Target="#'Scenario 1'!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13607</xdr:rowOff>
    </xdr:from>
    <xdr:to>
      <xdr:col>9</xdr:col>
      <xdr:colOff>841852</xdr:colOff>
      <xdr:row>0</xdr:row>
      <xdr:rowOff>379954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6063" r="4156" b="26015"/>
        <a:stretch/>
      </xdr:blipFill>
      <xdr:spPr>
        <a:xfrm>
          <a:off x="13353143" y="13607"/>
          <a:ext cx="841852" cy="366347"/>
        </a:xfrm>
        <a:prstGeom prst="rect">
          <a:avLst/>
        </a:prstGeom>
      </xdr:spPr>
    </xdr:pic>
    <xdr:clientData/>
  </xdr:twoCellAnchor>
  <xdr:twoCellAnchor>
    <xdr:from>
      <xdr:col>1</xdr:col>
      <xdr:colOff>27217</xdr:colOff>
      <xdr:row>9</xdr:row>
      <xdr:rowOff>0</xdr:rowOff>
    </xdr:from>
    <xdr:to>
      <xdr:col>2</xdr:col>
      <xdr:colOff>943288</xdr:colOff>
      <xdr:row>11</xdr:row>
      <xdr:rowOff>362786</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408217" y="3048000"/>
          <a:ext cx="2304000" cy="1152000"/>
        </a:xfrm>
        <a:prstGeom prst="roundRect">
          <a:avLst/>
        </a:prstGeom>
        <a:solidFill>
          <a:srgbClr val="D8E4B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2000" b="1"/>
            <a:t>Balance sheet</a:t>
          </a:r>
        </a:p>
      </xdr:txBody>
    </xdr:sp>
    <xdr:clientData/>
  </xdr:twoCellAnchor>
  <xdr:twoCellAnchor>
    <xdr:from>
      <xdr:col>3</xdr:col>
      <xdr:colOff>153083</xdr:colOff>
      <xdr:row>9</xdr:row>
      <xdr:rowOff>0</xdr:rowOff>
    </xdr:from>
    <xdr:to>
      <xdr:col>4</xdr:col>
      <xdr:colOff>1069154</xdr:colOff>
      <xdr:row>11</xdr:row>
      <xdr:rowOff>362786</xdr:rowOff>
    </xdr:to>
    <xdr:sp macro="" textlink="">
      <xdr:nvSpPr>
        <xdr:cNvPr id="4" name="TextBox 3">
          <a:hlinkClick xmlns:r="http://schemas.openxmlformats.org/officeDocument/2006/relationships" r:id="rId3"/>
          <a:extLst>
            <a:ext uri="{FF2B5EF4-FFF2-40B4-BE49-F238E27FC236}">
              <a16:creationId xmlns:a16="http://schemas.microsoft.com/office/drawing/2014/main" id="{00000000-0008-0000-0000-000004000000}"/>
            </a:ext>
          </a:extLst>
        </xdr:cNvPr>
        <xdr:cNvSpPr txBox="1"/>
      </xdr:nvSpPr>
      <xdr:spPr>
        <a:xfrm>
          <a:off x="3309940" y="3048000"/>
          <a:ext cx="2304000" cy="1152000"/>
        </a:xfrm>
        <a:prstGeom prst="roundRect">
          <a:avLst/>
        </a:prstGeom>
        <a:solidFill>
          <a:srgbClr val="D8E4B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2000" b="1"/>
            <a:t>Stock reconciliation</a:t>
          </a:r>
        </a:p>
      </xdr:txBody>
    </xdr:sp>
    <xdr:clientData/>
  </xdr:twoCellAnchor>
  <xdr:twoCellAnchor>
    <xdr:from>
      <xdr:col>5</xdr:col>
      <xdr:colOff>115665</xdr:colOff>
      <xdr:row>9</xdr:row>
      <xdr:rowOff>0</xdr:rowOff>
    </xdr:from>
    <xdr:to>
      <xdr:col>6</xdr:col>
      <xdr:colOff>1031736</xdr:colOff>
      <xdr:row>11</xdr:row>
      <xdr:rowOff>362786</xdr:rowOff>
    </xdr:to>
    <xdr:sp macro="" textlink="">
      <xdr:nvSpPr>
        <xdr:cNvPr id="5" name="TextBox 4">
          <a:hlinkClick xmlns:r="http://schemas.openxmlformats.org/officeDocument/2006/relationships" r:id="rId4"/>
          <a:extLst>
            <a:ext uri="{FF2B5EF4-FFF2-40B4-BE49-F238E27FC236}">
              <a16:creationId xmlns:a16="http://schemas.microsoft.com/office/drawing/2014/main" id="{00000000-0008-0000-0000-000005000000}"/>
            </a:ext>
          </a:extLst>
        </xdr:cNvPr>
        <xdr:cNvSpPr txBox="1"/>
      </xdr:nvSpPr>
      <xdr:spPr>
        <a:xfrm>
          <a:off x="6048379" y="3048000"/>
          <a:ext cx="2304000" cy="1152000"/>
        </a:xfrm>
        <a:prstGeom prst="roundRect">
          <a:avLst/>
        </a:prstGeom>
        <a:solidFill>
          <a:srgbClr val="D8E4B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2000" b="1"/>
            <a:t>Scenario's</a:t>
          </a:r>
        </a:p>
      </xdr:txBody>
    </xdr:sp>
    <xdr:clientData/>
  </xdr:twoCellAnchor>
  <xdr:twoCellAnchor>
    <xdr:from>
      <xdr:col>7</xdr:col>
      <xdr:colOff>91854</xdr:colOff>
      <xdr:row>9</xdr:row>
      <xdr:rowOff>0</xdr:rowOff>
    </xdr:from>
    <xdr:to>
      <xdr:col>8</xdr:col>
      <xdr:colOff>1007925</xdr:colOff>
      <xdr:row>11</xdr:row>
      <xdr:rowOff>362786</xdr:rowOff>
    </xdr:to>
    <xdr:sp macro="" textlink="">
      <xdr:nvSpPr>
        <xdr:cNvPr id="6" name="TextBox 5">
          <a:hlinkClick xmlns:r="http://schemas.openxmlformats.org/officeDocument/2006/relationships" r:id="rId5"/>
          <a:extLst>
            <a:ext uri="{FF2B5EF4-FFF2-40B4-BE49-F238E27FC236}">
              <a16:creationId xmlns:a16="http://schemas.microsoft.com/office/drawing/2014/main" id="{00000000-0008-0000-0000-000006000000}"/>
            </a:ext>
          </a:extLst>
        </xdr:cNvPr>
        <xdr:cNvSpPr txBox="1"/>
      </xdr:nvSpPr>
      <xdr:spPr>
        <a:xfrm>
          <a:off x="8800425" y="3048000"/>
          <a:ext cx="2304000" cy="1152000"/>
        </a:xfrm>
        <a:prstGeom prst="roundRect">
          <a:avLst/>
        </a:prstGeom>
        <a:solidFill>
          <a:srgbClr val="D8E4B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2000" b="1"/>
            <a:t>Graph</a:t>
          </a:r>
        </a:p>
      </xdr:txBody>
    </xdr:sp>
    <xdr:clientData/>
  </xdr:twoCellAnchor>
  <xdr:twoCellAnchor>
    <xdr:from>
      <xdr:col>1</xdr:col>
      <xdr:colOff>1221052</xdr:colOff>
      <xdr:row>6</xdr:row>
      <xdr:rowOff>783164</xdr:rowOff>
    </xdr:from>
    <xdr:to>
      <xdr:col>2</xdr:col>
      <xdr:colOff>91927</xdr:colOff>
      <xdr:row>7</xdr:row>
      <xdr:rowOff>282425</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1602052" y="2677581"/>
          <a:ext cx="257292" cy="345927"/>
        </a:xfrm>
        <a:prstGeom prst="ellips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NZ" sz="1400" b="1">
              <a:solidFill>
                <a:schemeClr val="bg1"/>
              </a:solidFill>
            </a:rPr>
            <a:t>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79376</xdr:colOff>
      <xdr:row>0</xdr:row>
      <xdr:rowOff>18144</xdr:rowOff>
    </xdr:from>
    <xdr:to>
      <xdr:col>4</xdr:col>
      <xdr:colOff>1362</xdr:colOff>
      <xdr:row>0</xdr:row>
      <xdr:rowOff>359582</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6063" r="4156" b="26015"/>
        <a:stretch/>
      </xdr:blipFill>
      <xdr:spPr>
        <a:xfrm>
          <a:off x="5749019" y="18144"/>
          <a:ext cx="900340" cy="337628"/>
        </a:xfrm>
        <a:prstGeom prst="rect">
          <a:avLst/>
        </a:prstGeom>
      </xdr:spPr>
    </xdr:pic>
    <xdr:clientData/>
  </xdr:twoCellAnchor>
  <xdr:twoCellAnchor>
    <xdr:from>
      <xdr:col>4</xdr:col>
      <xdr:colOff>0</xdr:colOff>
      <xdr:row>17</xdr:row>
      <xdr:rowOff>0</xdr:rowOff>
    </xdr:from>
    <xdr:to>
      <xdr:col>4</xdr:col>
      <xdr:colOff>252000</xdr:colOff>
      <xdr:row>18</xdr:row>
      <xdr:rowOff>8583</xdr:rowOff>
    </xdr:to>
    <xdr:sp macro="" textlink="">
      <xdr:nvSpPr>
        <xdr:cNvPr id="3" name="Oval 2">
          <a:extLst>
            <a:ext uri="{FF2B5EF4-FFF2-40B4-BE49-F238E27FC236}">
              <a16:creationId xmlns:a16="http://schemas.microsoft.com/office/drawing/2014/main" id="{00000000-0008-0000-0100-000003000000}"/>
            </a:ext>
          </a:extLst>
        </xdr:cNvPr>
        <xdr:cNvSpPr/>
      </xdr:nvSpPr>
      <xdr:spPr>
        <a:xfrm>
          <a:off x="5863167" y="4963583"/>
          <a:ext cx="252000" cy="252000"/>
        </a:xfrm>
        <a:prstGeom prst="ellips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NZ" sz="1400" b="1">
              <a:solidFill>
                <a:schemeClr val="bg1"/>
              </a:solidFill>
            </a:rPr>
            <a:t>T</a:t>
          </a:r>
        </a:p>
      </xdr:txBody>
    </xdr:sp>
    <xdr:clientData/>
  </xdr:twoCellAnchor>
  <xdr:twoCellAnchor>
    <xdr:from>
      <xdr:col>4</xdr:col>
      <xdr:colOff>0</xdr:colOff>
      <xdr:row>25</xdr:row>
      <xdr:rowOff>0</xdr:rowOff>
    </xdr:from>
    <xdr:to>
      <xdr:col>4</xdr:col>
      <xdr:colOff>252000</xdr:colOff>
      <xdr:row>26</xdr:row>
      <xdr:rowOff>8584</xdr:rowOff>
    </xdr:to>
    <xdr:sp macro="" textlink="">
      <xdr:nvSpPr>
        <xdr:cNvPr id="4" name="Oval 3">
          <a:extLst>
            <a:ext uri="{FF2B5EF4-FFF2-40B4-BE49-F238E27FC236}">
              <a16:creationId xmlns:a16="http://schemas.microsoft.com/office/drawing/2014/main" id="{00000000-0008-0000-0100-000004000000}"/>
            </a:ext>
          </a:extLst>
        </xdr:cNvPr>
        <xdr:cNvSpPr/>
      </xdr:nvSpPr>
      <xdr:spPr>
        <a:xfrm>
          <a:off x="5863167" y="7291917"/>
          <a:ext cx="252000" cy="252000"/>
        </a:xfrm>
        <a:prstGeom prst="ellips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NZ" sz="1400" b="1">
              <a:solidFill>
                <a:schemeClr val="bg1"/>
              </a:solidFill>
            </a:rPr>
            <a:t>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290286</xdr:colOff>
      <xdr:row>0</xdr:row>
      <xdr:rowOff>27215</xdr:rowOff>
    </xdr:from>
    <xdr:to>
      <xdr:col>14</xdr:col>
      <xdr:colOff>2722</xdr:colOff>
      <xdr:row>0</xdr:row>
      <xdr:rowOff>342209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6063" r="4156" b="26015"/>
        <a:stretch/>
      </xdr:blipFill>
      <xdr:spPr>
        <a:xfrm>
          <a:off x="11557000" y="27215"/>
          <a:ext cx="825500" cy="314994"/>
        </a:xfrm>
        <a:prstGeom prst="rect">
          <a:avLst/>
        </a:prstGeom>
      </xdr:spPr>
    </xdr:pic>
    <xdr:clientData/>
  </xdr:twoCellAnchor>
  <xdr:twoCellAnchor>
    <xdr:from>
      <xdr:col>2</xdr:col>
      <xdr:colOff>42333</xdr:colOff>
      <xdr:row>20</xdr:row>
      <xdr:rowOff>243416</xdr:rowOff>
    </xdr:from>
    <xdr:to>
      <xdr:col>2</xdr:col>
      <xdr:colOff>294333</xdr:colOff>
      <xdr:row>22</xdr:row>
      <xdr:rowOff>8583</xdr:rowOff>
    </xdr:to>
    <xdr:sp macro="" textlink="">
      <xdr:nvSpPr>
        <xdr:cNvPr id="4" name="Oval 3">
          <a:extLst>
            <a:ext uri="{FF2B5EF4-FFF2-40B4-BE49-F238E27FC236}">
              <a16:creationId xmlns:a16="http://schemas.microsoft.com/office/drawing/2014/main" id="{00000000-0008-0000-0200-000004000000}"/>
            </a:ext>
          </a:extLst>
        </xdr:cNvPr>
        <xdr:cNvSpPr/>
      </xdr:nvSpPr>
      <xdr:spPr>
        <a:xfrm>
          <a:off x="2688166" y="5482166"/>
          <a:ext cx="252000" cy="252000"/>
        </a:xfrm>
        <a:prstGeom prst="ellips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NZ" sz="1400" b="1">
              <a:solidFill>
                <a:schemeClr val="bg1"/>
              </a:solidFill>
            </a:rPr>
            <a:t>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704080</xdr:colOff>
      <xdr:row>1</xdr:row>
      <xdr:rowOff>35560</xdr:rowOff>
    </xdr:from>
    <xdr:to>
      <xdr:col>11</xdr:col>
      <xdr:colOff>702642</xdr:colOff>
      <xdr:row>1</xdr:row>
      <xdr:rowOff>363370</xdr:rowOff>
    </xdr:to>
    <xdr:pic>
      <xdr:nvPicPr>
        <xdr:cNvPr id="3" name="Picture 2">
          <a:extLst>
            <a:ext uri="{FF2B5EF4-FFF2-40B4-BE49-F238E27FC236}">
              <a16:creationId xmlns:a16="http://schemas.microsoft.com/office/drawing/2014/main" id="{78B83E1C-1FC0-40C6-AE79-3C52132A926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6063" r="4156" b="26015"/>
        <a:stretch/>
      </xdr:blipFill>
      <xdr:spPr>
        <a:xfrm>
          <a:off x="11001663" y="226060"/>
          <a:ext cx="785539" cy="324000"/>
        </a:xfrm>
        <a:prstGeom prst="rect">
          <a:avLst/>
        </a:prstGeom>
      </xdr:spPr>
    </xdr:pic>
    <xdr:clientData/>
  </xdr:twoCellAnchor>
  <xdr:twoCellAnchor>
    <xdr:from>
      <xdr:col>0</xdr:col>
      <xdr:colOff>2709333</xdr:colOff>
      <xdr:row>0</xdr:row>
      <xdr:rowOff>1</xdr:rowOff>
    </xdr:from>
    <xdr:to>
      <xdr:col>0</xdr:col>
      <xdr:colOff>2964933</xdr:colOff>
      <xdr:row>0</xdr:row>
      <xdr:rowOff>223201</xdr:rowOff>
    </xdr:to>
    <xdr:sp macro="" textlink="">
      <xdr:nvSpPr>
        <xdr:cNvPr id="4" name="Arrow: Down 3">
          <a:extLst>
            <a:ext uri="{FF2B5EF4-FFF2-40B4-BE49-F238E27FC236}">
              <a16:creationId xmlns:a16="http://schemas.microsoft.com/office/drawing/2014/main" id="{43DA40A9-0A53-4701-BFE6-54F3FC813400}"/>
            </a:ext>
          </a:extLst>
        </xdr:cNvPr>
        <xdr:cNvSpPr/>
      </xdr:nvSpPr>
      <xdr:spPr>
        <a:xfrm>
          <a:off x="2711238" y="1"/>
          <a:ext cx="251790" cy="221295"/>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2</xdr:col>
      <xdr:colOff>243417</xdr:colOff>
      <xdr:row>1</xdr:row>
      <xdr:rowOff>84666</xdr:rowOff>
    </xdr:from>
    <xdr:to>
      <xdr:col>2</xdr:col>
      <xdr:colOff>497416</xdr:colOff>
      <xdr:row>1</xdr:row>
      <xdr:rowOff>306915</xdr:rowOff>
    </xdr:to>
    <xdr:sp macro="" textlink="">
      <xdr:nvSpPr>
        <xdr:cNvPr id="6" name="Arrow: Down 5">
          <a:extLst>
            <a:ext uri="{FF2B5EF4-FFF2-40B4-BE49-F238E27FC236}">
              <a16:creationId xmlns:a16="http://schemas.microsoft.com/office/drawing/2014/main" id="{D28C1E9E-990E-4366-8C06-C8C7CF062B1E}"/>
            </a:ext>
          </a:extLst>
        </xdr:cNvPr>
        <xdr:cNvSpPr/>
      </xdr:nvSpPr>
      <xdr:spPr>
        <a:xfrm>
          <a:off x="4276302" y="334221"/>
          <a:ext cx="250189" cy="220344"/>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10</xdr:col>
      <xdr:colOff>591269</xdr:colOff>
      <xdr:row>1</xdr:row>
      <xdr:rowOff>52916</xdr:rowOff>
    </xdr:from>
    <xdr:to>
      <xdr:col>11</xdr:col>
      <xdr:colOff>610151</xdr:colOff>
      <xdr:row>1</xdr:row>
      <xdr:rowOff>361253</xdr:rowOff>
    </xdr:to>
    <xdr:pic>
      <xdr:nvPicPr>
        <xdr:cNvPr id="2" name="Picture 1">
          <a:extLst>
            <a:ext uri="{FF2B5EF4-FFF2-40B4-BE49-F238E27FC236}">
              <a16:creationId xmlns:a16="http://schemas.microsoft.com/office/drawing/2014/main" id="{AE957356-69D0-44D9-A354-91E3C5852A3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6063" r="4156" b="26015"/>
        <a:stretch/>
      </xdr:blipFill>
      <xdr:spPr>
        <a:xfrm>
          <a:off x="10603102" y="296333"/>
          <a:ext cx="762467" cy="324000"/>
        </a:xfrm>
        <a:prstGeom prst="rect">
          <a:avLst/>
        </a:prstGeom>
      </xdr:spPr>
    </xdr:pic>
    <xdr:clientData/>
  </xdr:twoCellAnchor>
  <xdr:twoCellAnchor>
    <xdr:from>
      <xdr:col>0</xdr:col>
      <xdr:colOff>2709333</xdr:colOff>
      <xdr:row>0</xdr:row>
      <xdr:rowOff>1</xdr:rowOff>
    </xdr:from>
    <xdr:to>
      <xdr:col>0</xdr:col>
      <xdr:colOff>2964933</xdr:colOff>
      <xdr:row>0</xdr:row>
      <xdr:rowOff>223201</xdr:rowOff>
    </xdr:to>
    <xdr:sp macro="" textlink="">
      <xdr:nvSpPr>
        <xdr:cNvPr id="3" name="Arrow: Down 2">
          <a:extLst>
            <a:ext uri="{FF2B5EF4-FFF2-40B4-BE49-F238E27FC236}">
              <a16:creationId xmlns:a16="http://schemas.microsoft.com/office/drawing/2014/main" id="{615187B0-9F8C-4113-BE54-0B5516103380}"/>
            </a:ext>
          </a:extLst>
        </xdr:cNvPr>
        <xdr:cNvSpPr/>
      </xdr:nvSpPr>
      <xdr:spPr>
        <a:xfrm>
          <a:off x="2709333" y="1"/>
          <a:ext cx="255600" cy="223200"/>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2</xdr:col>
      <xdr:colOff>243417</xdr:colOff>
      <xdr:row>1</xdr:row>
      <xdr:rowOff>84666</xdr:rowOff>
    </xdr:from>
    <xdr:to>
      <xdr:col>2</xdr:col>
      <xdr:colOff>497416</xdr:colOff>
      <xdr:row>1</xdr:row>
      <xdr:rowOff>306915</xdr:rowOff>
    </xdr:to>
    <xdr:sp macro="" textlink="">
      <xdr:nvSpPr>
        <xdr:cNvPr id="4" name="Arrow: Down 3">
          <a:extLst>
            <a:ext uri="{FF2B5EF4-FFF2-40B4-BE49-F238E27FC236}">
              <a16:creationId xmlns:a16="http://schemas.microsoft.com/office/drawing/2014/main" id="{B828BD17-FBCE-4FEF-B97E-A8EB539ADF17}"/>
            </a:ext>
          </a:extLst>
        </xdr:cNvPr>
        <xdr:cNvSpPr/>
      </xdr:nvSpPr>
      <xdr:spPr>
        <a:xfrm>
          <a:off x="4159250" y="391583"/>
          <a:ext cx="253999" cy="222249"/>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10</xdr:col>
      <xdr:colOff>591269</xdr:colOff>
      <xdr:row>1</xdr:row>
      <xdr:rowOff>52916</xdr:rowOff>
    </xdr:from>
    <xdr:to>
      <xdr:col>11</xdr:col>
      <xdr:colOff>587926</xdr:colOff>
      <xdr:row>1</xdr:row>
      <xdr:rowOff>371201</xdr:rowOff>
    </xdr:to>
    <xdr:pic>
      <xdr:nvPicPr>
        <xdr:cNvPr id="3" name="Picture 2">
          <a:extLst>
            <a:ext uri="{FF2B5EF4-FFF2-40B4-BE49-F238E27FC236}">
              <a16:creationId xmlns:a16="http://schemas.microsoft.com/office/drawing/2014/main" id="{7A3BD1DA-B8DF-49C5-8FCC-9FEA2420CF6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6063" r="4156" b="26015"/>
        <a:stretch/>
      </xdr:blipFill>
      <xdr:spPr>
        <a:xfrm>
          <a:off x="10864934" y="304376"/>
          <a:ext cx="781517" cy="318285"/>
        </a:xfrm>
        <a:prstGeom prst="rect">
          <a:avLst/>
        </a:prstGeom>
      </xdr:spPr>
    </xdr:pic>
    <xdr:clientData/>
  </xdr:twoCellAnchor>
  <xdr:twoCellAnchor>
    <xdr:from>
      <xdr:col>0</xdr:col>
      <xdr:colOff>2709333</xdr:colOff>
      <xdr:row>0</xdr:row>
      <xdr:rowOff>1</xdr:rowOff>
    </xdr:from>
    <xdr:to>
      <xdr:col>0</xdr:col>
      <xdr:colOff>2964933</xdr:colOff>
      <xdr:row>0</xdr:row>
      <xdr:rowOff>223201</xdr:rowOff>
    </xdr:to>
    <xdr:sp macro="" textlink="">
      <xdr:nvSpPr>
        <xdr:cNvPr id="4" name="Arrow: Down 3">
          <a:extLst>
            <a:ext uri="{FF2B5EF4-FFF2-40B4-BE49-F238E27FC236}">
              <a16:creationId xmlns:a16="http://schemas.microsoft.com/office/drawing/2014/main" id="{E708C07C-663C-424F-9674-3AABE4A0B3CE}"/>
            </a:ext>
          </a:extLst>
        </xdr:cNvPr>
        <xdr:cNvSpPr/>
      </xdr:nvSpPr>
      <xdr:spPr>
        <a:xfrm>
          <a:off x="2711238" y="1"/>
          <a:ext cx="251790" cy="221295"/>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2</xdr:col>
      <xdr:colOff>243417</xdr:colOff>
      <xdr:row>1</xdr:row>
      <xdr:rowOff>84666</xdr:rowOff>
    </xdr:from>
    <xdr:to>
      <xdr:col>2</xdr:col>
      <xdr:colOff>497416</xdr:colOff>
      <xdr:row>1</xdr:row>
      <xdr:rowOff>306915</xdr:rowOff>
    </xdr:to>
    <xdr:sp macro="" textlink="">
      <xdr:nvSpPr>
        <xdr:cNvPr id="5" name="Arrow: Down 4">
          <a:extLst>
            <a:ext uri="{FF2B5EF4-FFF2-40B4-BE49-F238E27FC236}">
              <a16:creationId xmlns:a16="http://schemas.microsoft.com/office/drawing/2014/main" id="{301C7283-6F67-4B29-96AB-F945E3C4063E}"/>
            </a:ext>
          </a:extLst>
        </xdr:cNvPr>
        <xdr:cNvSpPr/>
      </xdr:nvSpPr>
      <xdr:spPr>
        <a:xfrm>
          <a:off x="4276302" y="334221"/>
          <a:ext cx="250189" cy="220344"/>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142874</xdr:colOff>
      <xdr:row>0</xdr:row>
      <xdr:rowOff>123825</xdr:rowOff>
    </xdr:from>
    <xdr:to>
      <xdr:col>13</xdr:col>
      <xdr:colOff>1190624</xdr:colOff>
      <xdr:row>37</xdr:row>
      <xdr:rowOff>109537</xdr:rowOff>
    </xdr:to>
    <xdr:graphicFrame macro="">
      <xdr:nvGraphicFramePr>
        <xdr:cNvPr id="2" name="Chart 1">
          <a:extLst>
            <a:ext uri="{FF2B5EF4-FFF2-40B4-BE49-F238E27FC236}">
              <a16:creationId xmlns:a16="http://schemas.microsoft.com/office/drawing/2014/main" id="{EB2BF2C3-B718-49C6-AD52-F3FE43AB7B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axtechnical.ird.govt.nz/search"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ird.govt.nz/technical-tax/determinations/livestock/national-averages/livestock-nat-ave-index.htm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6"/>
  <sheetViews>
    <sheetView zoomScale="90" zoomScaleNormal="90" zoomScaleSheetLayoutView="70" zoomScalePageLayoutView="160" workbookViewId="0">
      <selection activeCell="B7" sqref="B7:I7"/>
    </sheetView>
  </sheetViews>
  <sheetFormatPr defaultColWidth="8.85546875" defaultRowHeight="15" x14ac:dyDescent="0.25"/>
  <cols>
    <col min="1" max="1" width="5.7109375" customWidth="1"/>
    <col min="2" max="6" width="20.7109375" customWidth="1"/>
    <col min="7" max="7" width="22.5703125" customWidth="1"/>
    <col min="8" max="8" width="25" customWidth="1"/>
    <col min="9" max="10" width="20.7109375" style="5" customWidth="1"/>
    <col min="11" max="25" width="8.85546875" style="5"/>
    <col min="253" max="253" width="2.85546875" customWidth="1"/>
    <col min="254" max="254" width="19.7109375" customWidth="1"/>
    <col min="255" max="255" width="29.7109375" customWidth="1"/>
    <col min="256" max="256" width="3.28515625" customWidth="1"/>
    <col min="257" max="257" width="28.7109375" customWidth="1"/>
    <col min="258" max="258" width="27.140625" customWidth="1"/>
    <col min="259" max="259" width="2.85546875" customWidth="1"/>
    <col min="509" max="509" width="2.85546875" customWidth="1"/>
    <col min="510" max="510" width="19.7109375" customWidth="1"/>
    <col min="511" max="511" width="29.7109375" customWidth="1"/>
    <col min="512" max="512" width="3.28515625" customWidth="1"/>
    <col min="513" max="513" width="28.7109375" customWidth="1"/>
    <col min="514" max="514" width="27.140625" customWidth="1"/>
    <col min="515" max="515" width="2.85546875" customWidth="1"/>
    <col min="765" max="765" width="2.85546875" customWidth="1"/>
    <col min="766" max="766" width="19.7109375" customWidth="1"/>
    <col min="767" max="767" width="29.7109375" customWidth="1"/>
    <col min="768" max="768" width="3.28515625" customWidth="1"/>
    <col min="769" max="769" width="28.7109375" customWidth="1"/>
    <col min="770" max="770" width="27.140625" customWidth="1"/>
    <col min="771" max="771" width="2.85546875" customWidth="1"/>
    <col min="1021" max="1021" width="2.85546875" customWidth="1"/>
    <col min="1022" max="1022" width="19.7109375" customWidth="1"/>
    <col min="1023" max="1023" width="29.7109375" customWidth="1"/>
    <col min="1024" max="1024" width="3.28515625" customWidth="1"/>
    <col min="1025" max="1025" width="28.7109375" customWidth="1"/>
    <col min="1026" max="1026" width="27.140625" customWidth="1"/>
    <col min="1027" max="1027" width="2.85546875" customWidth="1"/>
    <col min="1277" max="1277" width="2.85546875" customWidth="1"/>
    <col min="1278" max="1278" width="19.7109375" customWidth="1"/>
    <col min="1279" max="1279" width="29.7109375" customWidth="1"/>
    <col min="1280" max="1280" width="3.28515625" customWidth="1"/>
    <col min="1281" max="1281" width="28.7109375" customWidth="1"/>
    <col min="1282" max="1282" width="27.140625" customWidth="1"/>
    <col min="1283" max="1283" width="2.85546875" customWidth="1"/>
    <col min="1533" max="1533" width="2.85546875" customWidth="1"/>
    <col min="1534" max="1534" width="19.7109375" customWidth="1"/>
    <col min="1535" max="1535" width="29.7109375" customWidth="1"/>
    <col min="1536" max="1536" width="3.28515625" customWidth="1"/>
    <col min="1537" max="1537" width="28.7109375" customWidth="1"/>
    <col min="1538" max="1538" width="27.140625" customWidth="1"/>
    <col min="1539" max="1539" width="2.85546875" customWidth="1"/>
    <col min="1789" max="1789" width="2.85546875" customWidth="1"/>
    <col min="1790" max="1790" width="19.7109375" customWidth="1"/>
    <col min="1791" max="1791" width="29.7109375" customWidth="1"/>
    <col min="1792" max="1792" width="3.28515625" customWidth="1"/>
    <col min="1793" max="1793" width="28.7109375" customWidth="1"/>
    <col min="1794" max="1794" width="27.140625" customWidth="1"/>
    <col min="1795" max="1795" width="2.85546875" customWidth="1"/>
    <col min="2045" max="2045" width="2.85546875" customWidth="1"/>
    <col min="2046" max="2046" width="19.7109375" customWidth="1"/>
    <col min="2047" max="2047" width="29.7109375" customWidth="1"/>
    <col min="2048" max="2048" width="3.28515625" customWidth="1"/>
    <col min="2049" max="2049" width="28.7109375" customWidth="1"/>
    <col min="2050" max="2050" width="27.140625" customWidth="1"/>
    <col min="2051" max="2051" width="2.85546875" customWidth="1"/>
    <col min="2301" max="2301" width="2.85546875" customWidth="1"/>
    <col min="2302" max="2302" width="19.7109375" customWidth="1"/>
    <col min="2303" max="2303" width="29.7109375" customWidth="1"/>
    <col min="2304" max="2304" width="3.28515625" customWidth="1"/>
    <col min="2305" max="2305" width="28.7109375" customWidth="1"/>
    <col min="2306" max="2306" width="27.140625" customWidth="1"/>
    <col min="2307" max="2307" width="2.85546875" customWidth="1"/>
    <col min="2557" max="2557" width="2.85546875" customWidth="1"/>
    <col min="2558" max="2558" width="19.7109375" customWidth="1"/>
    <col min="2559" max="2559" width="29.7109375" customWidth="1"/>
    <col min="2560" max="2560" width="3.28515625" customWidth="1"/>
    <col min="2561" max="2561" width="28.7109375" customWidth="1"/>
    <col min="2562" max="2562" width="27.140625" customWidth="1"/>
    <col min="2563" max="2563" width="2.85546875" customWidth="1"/>
    <col min="2813" max="2813" width="2.85546875" customWidth="1"/>
    <col min="2814" max="2814" width="19.7109375" customWidth="1"/>
    <col min="2815" max="2815" width="29.7109375" customWidth="1"/>
    <col min="2816" max="2816" width="3.28515625" customWidth="1"/>
    <col min="2817" max="2817" width="28.7109375" customWidth="1"/>
    <col min="2818" max="2818" width="27.140625" customWidth="1"/>
    <col min="2819" max="2819" width="2.85546875" customWidth="1"/>
    <col min="3069" max="3069" width="2.85546875" customWidth="1"/>
    <col min="3070" max="3070" width="19.7109375" customWidth="1"/>
    <col min="3071" max="3071" width="29.7109375" customWidth="1"/>
    <col min="3072" max="3072" width="3.28515625" customWidth="1"/>
    <col min="3073" max="3073" width="28.7109375" customWidth="1"/>
    <col min="3074" max="3074" width="27.140625" customWidth="1"/>
    <col min="3075" max="3075" width="2.85546875" customWidth="1"/>
    <col min="3325" max="3325" width="2.85546875" customWidth="1"/>
    <col min="3326" max="3326" width="19.7109375" customWidth="1"/>
    <col min="3327" max="3327" width="29.7109375" customWidth="1"/>
    <col min="3328" max="3328" width="3.28515625" customWidth="1"/>
    <col min="3329" max="3329" width="28.7109375" customWidth="1"/>
    <col min="3330" max="3330" width="27.140625" customWidth="1"/>
    <col min="3331" max="3331" width="2.85546875" customWidth="1"/>
    <col min="3581" max="3581" width="2.85546875" customWidth="1"/>
    <col min="3582" max="3582" width="19.7109375" customWidth="1"/>
    <col min="3583" max="3583" width="29.7109375" customWidth="1"/>
    <col min="3584" max="3584" width="3.28515625" customWidth="1"/>
    <col min="3585" max="3585" width="28.7109375" customWidth="1"/>
    <col min="3586" max="3586" width="27.140625" customWidth="1"/>
    <col min="3587" max="3587" width="2.85546875" customWidth="1"/>
    <col min="3837" max="3837" width="2.85546875" customWidth="1"/>
    <col min="3838" max="3838" width="19.7109375" customWidth="1"/>
    <col min="3839" max="3839" width="29.7109375" customWidth="1"/>
    <col min="3840" max="3840" width="3.28515625" customWidth="1"/>
    <col min="3841" max="3841" width="28.7109375" customWidth="1"/>
    <col min="3842" max="3842" width="27.140625" customWidth="1"/>
    <col min="3843" max="3843" width="2.85546875" customWidth="1"/>
    <col min="4093" max="4093" width="2.85546875" customWidth="1"/>
    <col min="4094" max="4094" width="19.7109375" customWidth="1"/>
    <col min="4095" max="4095" width="29.7109375" customWidth="1"/>
    <col min="4096" max="4096" width="3.28515625" customWidth="1"/>
    <col min="4097" max="4097" width="28.7109375" customWidth="1"/>
    <col min="4098" max="4098" width="27.140625" customWidth="1"/>
    <col min="4099" max="4099" width="2.85546875" customWidth="1"/>
    <col min="4349" max="4349" width="2.85546875" customWidth="1"/>
    <col min="4350" max="4350" width="19.7109375" customWidth="1"/>
    <col min="4351" max="4351" width="29.7109375" customWidth="1"/>
    <col min="4352" max="4352" width="3.28515625" customWidth="1"/>
    <col min="4353" max="4353" width="28.7109375" customWidth="1"/>
    <col min="4354" max="4354" width="27.140625" customWidth="1"/>
    <col min="4355" max="4355" width="2.85546875" customWidth="1"/>
    <col min="4605" max="4605" width="2.85546875" customWidth="1"/>
    <col min="4606" max="4606" width="19.7109375" customWidth="1"/>
    <col min="4607" max="4607" width="29.7109375" customWidth="1"/>
    <col min="4608" max="4608" width="3.28515625" customWidth="1"/>
    <col min="4609" max="4609" width="28.7109375" customWidth="1"/>
    <col min="4610" max="4610" width="27.140625" customWidth="1"/>
    <col min="4611" max="4611" width="2.85546875" customWidth="1"/>
    <col min="4861" max="4861" width="2.85546875" customWidth="1"/>
    <col min="4862" max="4862" width="19.7109375" customWidth="1"/>
    <col min="4863" max="4863" width="29.7109375" customWidth="1"/>
    <col min="4864" max="4864" width="3.28515625" customWidth="1"/>
    <col min="4865" max="4865" width="28.7109375" customWidth="1"/>
    <col min="4866" max="4866" width="27.140625" customWidth="1"/>
    <col min="4867" max="4867" width="2.85546875" customWidth="1"/>
    <col min="5117" max="5117" width="2.85546875" customWidth="1"/>
    <col min="5118" max="5118" width="19.7109375" customWidth="1"/>
    <col min="5119" max="5119" width="29.7109375" customWidth="1"/>
    <col min="5120" max="5120" width="3.28515625" customWidth="1"/>
    <col min="5121" max="5121" width="28.7109375" customWidth="1"/>
    <col min="5122" max="5122" width="27.140625" customWidth="1"/>
    <col min="5123" max="5123" width="2.85546875" customWidth="1"/>
    <col min="5373" max="5373" width="2.85546875" customWidth="1"/>
    <col min="5374" max="5374" width="19.7109375" customWidth="1"/>
    <col min="5375" max="5375" width="29.7109375" customWidth="1"/>
    <col min="5376" max="5376" width="3.28515625" customWidth="1"/>
    <col min="5377" max="5377" width="28.7109375" customWidth="1"/>
    <col min="5378" max="5378" width="27.140625" customWidth="1"/>
    <col min="5379" max="5379" width="2.85546875" customWidth="1"/>
    <col min="5629" max="5629" width="2.85546875" customWidth="1"/>
    <col min="5630" max="5630" width="19.7109375" customWidth="1"/>
    <col min="5631" max="5631" width="29.7109375" customWidth="1"/>
    <col min="5632" max="5632" width="3.28515625" customWidth="1"/>
    <col min="5633" max="5633" width="28.7109375" customWidth="1"/>
    <col min="5634" max="5634" width="27.140625" customWidth="1"/>
    <col min="5635" max="5635" width="2.85546875" customWidth="1"/>
    <col min="5885" max="5885" width="2.85546875" customWidth="1"/>
    <col min="5886" max="5886" width="19.7109375" customWidth="1"/>
    <col min="5887" max="5887" width="29.7109375" customWidth="1"/>
    <col min="5888" max="5888" width="3.28515625" customWidth="1"/>
    <col min="5889" max="5889" width="28.7109375" customWidth="1"/>
    <col min="5890" max="5890" width="27.140625" customWidth="1"/>
    <col min="5891" max="5891" width="2.85546875" customWidth="1"/>
    <col min="6141" max="6141" width="2.85546875" customWidth="1"/>
    <col min="6142" max="6142" width="19.7109375" customWidth="1"/>
    <col min="6143" max="6143" width="29.7109375" customWidth="1"/>
    <col min="6144" max="6144" width="3.28515625" customWidth="1"/>
    <col min="6145" max="6145" width="28.7109375" customWidth="1"/>
    <col min="6146" max="6146" width="27.140625" customWidth="1"/>
    <col min="6147" max="6147" width="2.85546875" customWidth="1"/>
    <col min="6397" max="6397" width="2.85546875" customWidth="1"/>
    <col min="6398" max="6398" width="19.7109375" customWidth="1"/>
    <col min="6399" max="6399" width="29.7109375" customWidth="1"/>
    <col min="6400" max="6400" width="3.28515625" customWidth="1"/>
    <col min="6401" max="6401" width="28.7109375" customWidth="1"/>
    <col min="6402" max="6402" width="27.140625" customWidth="1"/>
    <col min="6403" max="6403" width="2.85546875" customWidth="1"/>
    <col min="6653" max="6653" width="2.85546875" customWidth="1"/>
    <col min="6654" max="6654" width="19.7109375" customWidth="1"/>
    <col min="6655" max="6655" width="29.7109375" customWidth="1"/>
    <col min="6656" max="6656" width="3.28515625" customWidth="1"/>
    <col min="6657" max="6657" width="28.7109375" customWidth="1"/>
    <col min="6658" max="6658" width="27.140625" customWidth="1"/>
    <col min="6659" max="6659" width="2.85546875" customWidth="1"/>
    <col min="6909" max="6909" width="2.85546875" customWidth="1"/>
    <col min="6910" max="6910" width="19.7109375" customWidth="1"/>
    <col min="6911" max="6911" width="29.7109375" customWidth="1"/>
    <col min="6912" max="6912" width="3.28515625" customWidth="1"/>
    <col min="6913" max="6913" width="28.7109375" customWidth="1"/>
    <col min="6914" max="6914" width="27.140625" customWidth="1"/>
    <col min="6915" max="6915" width="2.85546875" customWidth="1"/>
    <col min="7165" max="7165" width="2.85546875" customWidth="1"/>
    <col min="7166" max="7166" width="19.7109375" customWidth="1"/>
    <col min="7167" max="7167" width="29.7109375" customWidth="1"/>
    <col min="7168" max="7168" width="3.28515625" customWidth="1"/>
    <col min="7169" max="7169" width="28.7109375" customWidth="1"/>
    <col min="7170" max="7170" width="27.140625" customWidth="1"/>
    <col min="7171" max="7171" width="2.85546875" customWidth="1"/>
    <col min="7421" max="7421" width="2.85546875" customWidth="1"/>
    <col min="7422" max="7422" width="19.7109375" customWidth="1"/>
    <col min="7423" max="7423" width="29.7109375" customWidth="1"/>
    <col min="7424" max="7424" width="3.28515625" customWidth="1"/>
    <col min="7425" max="7425" width="28.7109375" customWidth="1"/>
    <col min="7426" max="7426" width="27.140625" customWidth="1"/>
    <col min="7427" max="7427" width="2.85546875" customWidth="1"/>
    <col min="7677" max="7677" width="2.85546875" customWidth="1"/>
    <col min="7678" max="7678" width="19.7109375" customWidth="1"/>
    <col min="7679" max="7679" width="29.7109375" customWidth="1"/>
    <col min="7680" max="7680" width="3.28515625" customWidth="1"/>
    <col min="7681" max="7681" width="28.7109375" customWidth="1"/>
    <col min="7682" max="7682" width="27.140625" customWidth="1"/>
    <col min="7683" max="7683" width="2.85546875" customWidth="1"/>
    <col min="7933" max="7933" width="2.85546875" customWidth="1"/>
    <col min="7934" max="7934" width="19.7109375" customWidth="1"/>
    <col min="7935" max="7935" width="29.7109375" customWidth="1"/>
    <col min="7936" max="7936" width="3.28515625" customWidth="1"/>
    <col min="7937" max="7937" width="28.7109375" customWidth="1"/>
    <col min="7938" max="7938" width="27.140625" customWidth="1"/>
    <col min="7939" max="7939" width="2.85546875" customWidth="1"/>
    <col min="8189" max="8189" width="2.85546875" customWidth="1"/>
    <col min="8190" max="8190" width="19.7109375" customWidth="1"/>
    <col min="8191" max="8191" width="29.7109375" customWidth="1"/>
    <col min="8192" max="8192" width="3.28515625" customWidth="1"/>
    <col min="8193" max="8193" width="28.7109375" customWidth="1"/>
    <col min="8194" max="8194" width="27.140625" customWidth="1"/>
    <col min="8195" max="8195" width="2.85546875" customWidth="1"/>
    <col min="8445" max="8445" width="2.85546875" customWidth="1"/>
    <col min="8446" max="8446" width="19.7109375" customWidth="1"/>
    <col min="8447" max="8447" width="29.7109375" customWidth="1"/>
    <col min="8448" max="8448" width="3.28515625" customWidth="1"/>
    <col min="8449" max="8449" width="28.7109375" customWidth="1"/>
    <col min="8450" max="8450" width="27.140625" customWidth="1"/>
    <col min="8451" max="8451" width="2.85546875" customWidth="1"/>
    <col min="8701" max="8701" width="2.85546875" customWidth="1"/>
    <col min="8702" max="8702" width="19.7109375" customWidth="1"/>
    <col min="8703" max="8703" width="29.7109375" customWidth="1"/>
    <col min="8704" max="8704" width="3.28515625" customWidth="1"/>
    <col min="8705" max="8705" width="28.7109375" customWidth="1"/>
    <col min="8706" max="8706" width="27.140625" customWidth="1"/>
    <col min="8707" max="8707" width="2.85546875" customWidth="1"/>
    <col min="8957" max="8957" width="2.85546875" customWidth="1"/>
    <col min="8958" max="8958" width="19.7109375" customWidth="1"/>
    <col min="8959" max="8959" width="29.7109375" customWidth="1"/>
    <col min="8960" max="8960" width="3.28515625" customWidth="1"/>
    <col min="8961" max="8961" width="28.7109375" customWidth="1"/>
    <col min="8962" max="8962" width="27.140625" customWidth="1"/>
    <col min="8963" max="8963" width="2.85546875" customWidth="1"/>
    <col min="9213" max="9213" width="2.85546875" customWidth="1"/>
    <col min="9214" max="9214" width="19.7109375" customWidth="1"/>
    <col min="9215" max="9215" width="29.7109375" customWidth="1"/>
    <col min="9216" max="9216" width="3.28515625" customWidth="1"/>
    <col min="9217" max="9217" width="28.7109375" customWidth="1"/>
    <col min="9218" max="9218" width="27.140625" customWidth="1"/>
    <col min="9219" max="9219" width="2.85546875" customWidth="1"/>
    <col min="9469" max="9469" width="2.85546875" customWidth="1"/>
    <col min="9470" max="9470" width="19.7109375" customWidth="1"/>
    <col min="9471" max="9471" width="29.7109375" customWidth="1"/>
    <col min="9472" max="9472" width="3.28515625" customWidth="1"/>
    <col min="9473" max="9473" width="28.7109375" customWidth="1"/>
    <col min="9474" max="9474" width="27.140625" customWidth="1"/>
    <col min="9475" max="9475" width="2.85546875" customWidth="1"/>
    <col min="9725" max="9725" width="2.85546875" customWidth="1"/>
    <col min="9726" max="9726" width="19.7109375" customWidth="1"/>
    <col min="9727" max="9727" width="29.7109375" customWidth="1"/>
    <col min="9728" max="9728" width="3.28515625" customWidth="1"/>
    <col min="9729" max="9729" width="28.7109375" customWidth="1"/>
    <col min="9730" max="9730" width="27.140625" customWidth="1"/>
    <col min="9731" max="9731" width="2.85546875" customWidth="1"/>
    <col min="9981" max="9981" width="2.85546875" customWidth="1"/>
    <col min="9982" max="9982" width="19.7109375" customWidth="1"/>
    <col min="9983" max="9983" width="29.7109375" customWidth="1"/>
    <col min="9984" max="9984" width="3.28515625" customWidth="1"/>
    <col min="9985" max="9985" width="28.7109375" customWidth="1"/>
    <col min="9986" max="9986" width="27.140625" customWidth="1"/>
    <col min="9987" max="9987" width="2.85546875" customWidth="1"/>
    <col min="10237" max="10237" width="2.85546875" customWidth="1"/>
    <col min="10238" max="10238" width="19.7109375" customWidth="1"/>
    <col min="10239" max="10239" width="29.7109375" customWidth="1"/>
    <col min="10240" max="10240" width="3.28515625" customWidth="1"/>
    <col min="10241" max="10241" width="28.7109375" customWidth="1"/>
    <col min="10242" max="10242" width="27.140625" customWidth="1"/>
    <col min="10243" max="10243" width="2.85546875" customWidth="1"/>
    <col min="10493" max="10493" width="2.85546875" customWidth="1"/>
    <col min="10494" max="10494" width="19.7109375" customWidth="1"/>
    <col min="10495" max="10495" width="29.7109375" customWidth="1"/>
    <col min="10496" max="10496" width="3.28515625" customWidth="1"/>
    <col min="10497" max="10497" width="28.7109375" customWidth="1"/>
    <col min="10498" max="10498" width="27.140625" customWidth="1"/>
    <col min="10499" max="10499" width="2.85546875" customWidth="1"/>
    <col min="10749" max="10749" width="2.85546875" customWidth="1"/>
    <col min="10750" max="10750" width="19.7109375" customWidth="1"/>
    <col min="10751" max="10751" width="29.7109375" customWidth="1"/>
    <col min="10752" max="10752" width="3.28515625" customWidth="1"/>
    <col min="10753" max="10753" width="28.7109375" customWidth="1"/>
    <col min="10754" max="10754" width="27.140625" customWidth="1"/>
    <col min="10755" max="10755" width="2.85546875" customWidth="1"/>
    <col min="11005" max="11005" width="2.85546875" customWidth="1"/>
    <col min="11006" max="11006" width="19.7109375" customWidth="1"/>
    <col min="11007" max="11007" width="29.7109375" customWidth="1"/>
    <col min="11008" max="11008" width="3.28515625" customWidth="1"/>
    <col min="11009" max="11009" width="28.7109375" customWidth="1"/>
    <col min="11010" max="11010" width="27.140625" customWidth="1"/>
    <col min="11011" max="11011" width="2.85546875" customWidth="1"/>
    <col min="11261" max="11261" width="2.85546875" customWidth="1"/>
    <col min="11262" max="11262" width="19.7109375" customWidth="1"/>
    <col min="11263" max="11263" width="29.7109375" customWidth="1"/>
    <col min="11264" max="11264" width="3.28515625" customWidth="1"/>
    <col min="11265" max="11265" width="28.7109375" customWidth="1"/>
    <col min="11266" max="11266" width="27.140625" customWidth="1"/>
    <col min="11267" max="11267" width="2.85546875" customWidth="1"/>
    <col min="11517" max="11517" width="2.85546875" customWidth="1"/>
    <col min="11518" max="11518" width="19.7109375" customWidth="1"/>
    <col min="11519" max="11519" width="29.7109375" customWidth="1"/>
    <col min="11520" max="11520" width="3.28515625" customWidth="1"/>
    <col min="11521" max="11521" width="28.7109375" customWidth="1"/>
    <col min="11522" max="11522" width="27.140625" customWidth="1"/>
    <col min="11523" max="11523" width="2.85546875" customWidth="1"/>
    <col min="11773" max="11773" width="2.85546875" customWidth="1"/>
    <col min="11774" max="11774" width="19.7109375" customWidth="1"/>
    <col min="11775" max="11775" width="29.7109375" customWidth="1"/>
    <col min="11776" max="11776" width="3.28515625" customWidth="1"/>
    <col min="11777" max="11777" width="28.7109375" customWidth="1"/>
    <col min="11778" max="11778" width="27.140625" customWidth="1"/>
    <col min="11779" max="11779" width="2.85546875" customWidth="1"/>
    <col min="12029" max="12029" width="2.85546875" customWidth="1"/>
    <col min="12030" max="12030" width="19.7109375" customWidth="1"/>
    <col min="12031" max="12031" width="29.7109375" customWidth="1"/>
    <col min="12032" max="12032" width="3.28515625" customWidth="1"/>
    <col min="12033" max="12033" width="28.7109375" customWidth="1"/>
    <col min="12034" max="12034" width="27.140625" customWidth="1"/>
    <col min="12035" max="12035" width="2.85546875" customWidth="1"/>
    <col min="12285" max="12285" width="2.85546875" customWidth="1"/>
    <col min="12286" max="12286" width="19.7109375" customWidth="1"/>
    <col min="12287" max="12287" width="29.7109375" customWidth="1"/>
    <col min="12288" max="12288" width="3.28515625" customWidth="1"/>
    <col min="12289" max="12289" width="28.7109375" customWidth="1"/>
    <col min="12290" max="12290" width="27.140625" customWidth="1"/>
    <col min="12291" max="12291" width="2.85546875" customWidth="1"/>
    <col min="12541" max="12541" width="2.85546875" customWidth="1"/>
    <col min="12542" max="12542" width="19.7109375" customWidth="1"/>
    <col min="12543" max="12543" width="29.7109375" customWidth="1"/>
    <col min="12544" max="12544" width="3.28515625" customWidth="1"/>
    <col min="12545" max="12545" width="28.7109375" customWidth="1"/>
    <col min="12546" max="12546" width="27.140625" customWidth="1"/>
    <col min="12547" max="12547" width="2.85546875" customWidth="1"/>
    <col min="12797" max="12797" width="2.85546875" customWidth="1"/>
    <col min="12798" max="12798" width="19.7109375" customWidth="1"/>
    <col min="12799" max="12799" width="29.7109375" customWidth="1"/>
    <col min="12800" max="12800" width="3.28515625" customWidth="1"/>
    <col min="12801" max="12801" width="28.7109375" customWidth="1"/>
    <col min="12802" max="12802" width="27.140625" customWidth="1"/>
    <col min="12803" max="12803" width="2.85546875" customWidth="1"/>
    <col min="13053" max="13053" width="2.85546875" customWidth="1"/>
    <col min="13054" max="13054" width="19.7109375" customWidth="1"/>
    <col min="13055" max="13055" width="29.7109375" customWidth="1"/>
    <col min="13056" max="13056" width="3.28515625" customWidth="1"/>
    <col min="13057" max="13057" width="28.7109375" customWidth="1"/>
    <col min="13058" max="13058" width="27.140625" customWidth="1"/>
    <col min="13059" max="13059" width="2.85546875" customWidth="1"/>
    <col min="13309" max="13309" width="2.85546875" customWidth="1"/>
    <col min="13310" max="13310" width="19.7109375" customWidth="1"/>
    <col min="13311" max="13311" width="29.7109375" customWidth="1"/>
    <col min="13312" max="13312" width="3.28515625" customWidth="1"/>
    <col min="13313" max="13313" width="28.7109375" customWidth="1"/>
    <col min="13314" max="13314" width="27.140625" customWidth="1"/>
    <col min="13315" max="13315" width="2.85546875" customWidth="1"/>
    <col min="13565" max="13565" width="2.85546875" customWidth="1"/>
    <col min="13566" max="13566" width="19.7109375" customWidth="1"/>
    <col min="13567" max="13567" width="29.7109375" customWidth="1"/>
    <col min="13568" max="13568" width="3.28515625" customWidth="1"/>
    <col min="13569" max="13569" width="28.7109375" customWidth="1"/>
    <col min="13570" max="13570" width="27.140625" customWidth="1"/>
    <col min="13571" max="13571" width="2.85546875" customWidth="1"/>
    <col min="13821" max="13821" width="2.85546875" customWidth="1"/>
    <col min="13822" max="13822" width="19.7109375" customWidth="1"/>
    <col min="13823" max="13823" width="29.7109375" customWidth="1"/>
    <col min="13824" max="13824" width="3.28515625" customWidth="1"/>
    <col min="13825" max="13825" width="28.7109375" customWidth="1"/>
    <col min="13826" max="13826" width="27.140625" customWidth="1"/>
    <col min="13827" max="13827" width="2.85546875" customWidth="1"/>
    <col min="14077" max="14077" width="2.85546875" customWidth="1"/>
    <col min="14078" max="14078" width="19.7109375" customWidth="1"/>
    <col min="14079" max="14079" width="29.7109375" customWidth="1"/>
    <col min="14080" max="14080" width="3.28515625" customWidth="1"/>
    <col min="14081" max="14081" width="28.7109375" customWidth="1"/>
    <col min="14082" max="14082" width="27.140625" customWidth="1"/>
    <col min="14083" max="14083" width="2.85546875" customWidth="1"/>
    <col min="14333" max="14333" width="2.85546875" customWidth="1"/>
    <col min="14334" max="14334" width="19.7109375" customWidth="1"/>
    <col min="14335" max="14335" width="29.7109375" customWidth="1"/>
    <col min="14336" max="14336" width="3.28515625" customWidth="1"/>
    <col min="14337" max="14337" width="28.7109375" customWidth="1"/>
    <col min="14338" max="14338" width="27.140625" customWidth="1"/>
    <col min="14339" max="14339" width="2.85546875" customWidth="1"/>
    <col min="14589" max="14589" width="2.85546875" customWidth="1"/>
    <col min="14590" max="14590" width="19.7109375" customWidth="1"/>
    <col min="14591" max="14591" width="29.7109375" customWidth="1"/>
    <col min="14592" max="14592" width="3.28515625" customWidth="1"/>
    <col min="14593" max="14593" width="28.7109375" customWidth="1"/>
    <col min="14594" max="14594" width="27.140625" customWidth="1"/>
    <col min="14595" max="14595" width="2.85546875" customWidth="1"/>
    <col min="14845" max="14845" width="2.85546875" customWidth="1"/>
    <col min="14846" max="14846" width="19.7109375" customWidth="1"/>
    <col min="14847" max="14847" width="29.7109375" customWidth="1"/>
    <col min="14848" max="14848" width="3.28515625" customWidth="1"/>
    <col min="14849" max="14849" width="28.7109375" customWidth="1"/>
    <col min="14850" max="14850" width="27.140625" customWidth="1"/>
    <col min="14851" max="14851" width="2.85546875" customWidth="1"/>
    <col min="15101" max="15101" width="2.85546875" customWidth="1"/>
    <col min="15102" max="15102" width="19.7109375" customWidth="1"/>
    <col min="15103" max="15103" width="29.7109375" customWidth="1"/>
    <col min="15104" max="15104" width="3.28515625" customWidth="1"/>
    <col min="15105" max="15105" width="28.7109375" customWidth="1"/>
    <col min="15106" max="15106" width="27.140625" customWidth="1"/>
    <col min="15107" max="15107" width="2.85546875" customWidth="1"/>
    <col min="15357" max="15357" width="2.85546875" customWidth="1"/>
    <col min="15358" max="15358" width="19.7109375" customWidth="1"/>
    <col min="15359" max="15359" width="29.7109375" customWidth="1"/>
    <col min="15360" max="15360" width="3.28515625" customWidth="1"/>
    <col min="15361" max="15361" width="28.7109375" customWidth="1"/>
    <col min="15362" max="15362" width="27.140625" customWidth="1"/>
    <col min="15363" max="15363" width="2.85546875" customWidth="1"/>
    <col min="15613" max="15613" width="2.85546875" customWidth="1"/>
    <col min="15614" max="15614" width="19.7109375" customWidth="1"/>
    <col min="15615" max="15615" width="29.7109375" customWidth="1"/>
    <col min="15616" max="15616" width="3.28515625" customWidth="1"/>
    <col min="15617" max="15617" width="28.7109375" customWidth="1"/>
    <col min="15618" max="15618" width="27.140625" customWidth="1"/>
    <col min="15619" max="15619" width="2.85546875" customWidth="1"/>
    <col min="15869" max="15869" width="2.85546875" customWidth="1"/>
    <col min="15870" max="15870" width="19.7109375" customWidth="1"/>
    <col min="15871" max="15871" width="29.7109375" customWidth="1"/>
    <col min="15872" max="15872" width="3.28515625" customWidth="1"/>
    <col min="15873" max="15873" width="28.7109375" customWidth="1"/>
    <col min="15874" max="15874" width="27.140625" customWidth="1"/>
    <col min="15875" max="15875" width="2.85546875" customWidth="1"/>
    <col min="16125" max="16125" width="2.85546875" customWidth="1"/>
    <col min="16126" max="16126" width="19.7109375" customWidth="1"/>
    <col min="16127" max="16127" width="29.7109375" customWidth="1"/>
    <col min="16128" max="16128" width="3.28515625" customWidth="1"/>
    <col min="16129" max="16129" width="28.7109375" customWidth="1"/>
    <col min="16130" max="16130" width="27.140625" customWidth="1"/>
    <col min="16131" max="16131" width="2.85546875" customWidth="1"/>
  </cols>
  <sheetData>
    <row r="1" spans="1:10" ht="30" customHeight="1" x14ac:dyDescent="0.25">
      <c r="A1" s="97"/>
      <c r="B1" s="98" t="s">
        <v>96</v>
      </c>
      <c r="C1" s="98"/>
      <c r="D1" s="99"/>
      <c r="E1" s="99"/>
      <c r="F1" s="99"/>
      <c r="G1" s="99"/>
      <c r="H1" s="99"/>
      <c r="I1" s="99"/>
      <c r="J1" s="99"/>
    </row>
    <row r="2" spans="1:10" ht="10.5" customHeight="1" x14ac:dyDescent="0.25">
      <c r="A2" s="5" t="s">
        <v>79</v>
      </c>
      <c r="B2" s="5"/>
      <c r="C2" s="5"/>
      <c r="D2" s="5"/>
      <c r="E2" s="5"/>
      <c r="F2" s="5"/>
      <c r="G2" s="5"/>
      <c r="H2" s="5"/>
    </row>
    <row r="3" spans="1:10" ht="20.100000000000001" customHeight="1" x14ac:dyDescent="0.25">
      <c r="A3" s="5"/>
      <c r="B3" s="130" t="s">
        <v>82</v>
      </c>
      <c r="C3" s="5"/>
      <c r="D3" s="5"/>
      <c r="E3" s="5"/>
      <c r="F3" s="5"/>
      <c r="G3" s="5"/>
      <c r="H3" s="5"/>
    </row>
    <row r="4" spans="1:10" ht="35.25" customHeight="1" x14ac:dyDescent="0.25">
      <c r="A4" s="5"/>
      <c r="B4" s="217" t="s">
        <v>125</v>
      </c>
      <c r="C4" s="217"/>
      <c r="D4" s="217"/>
      <c r="E4" s="217"/>
      <c r="F4" s="217"/>
      <c r="G4" s="217"/>
      <c r="H4" s="217"/>
      <c r="I4" s="217"/>
      <c r="J4" s="133"/>
    </row>
    <row r="5" spans="1:10" s="5" customFormat="1" ht="35.25" customHeight="1" x14ac:dyDescent="0.25">
      <c r="B5" s="217" t="s">
        <v>115</v>
      </c>
      <c r="C5" s="217"/>
      <c r="D5" s="217"/>
      <c r="E5" s="217"/>
      <c r="F5" s="217"/>
      <c r="G5" s="217"/>
      <c r="H5" s="217"/>
      <c r="I5" s="217"/>
      <c r="J5" s="133"/>
    </row>
    <row r="6" spans="1:10" s="5" customFormat="1" ht="20.100000000000001" customHeight="1" x14ac:dyDescent="0.25">
      <c r="B6" s="131" t="s">
        <v>95</v>
      </c>
    </row>
    <row r="7" spans="1:10" s="5" customFormat="1" ht="66.75" customHeight="1" x14ac:dyDescent="0.25">
      <c r="B7" s="217" t="s">
        <v>123</v>
      </c>
      <c r="C7" s="217"/>
      <c r="D7" s="217"/>
      <c r="E7" s="217"/>
      <c r="F7" s="217"/>
      <c r="G7" s="217"/>
      <c r="H7" s="217"/>
      <c r="I7" s="217"/>
      <c r="J7" s="133"/>
    </row>
    <row r="8" spans="1:10" s="5" customFormat="1" ht="22.5" customHeight="1" x14ac:dyDescent="0.25">
      <c r="B8" s="217" t="s">
        <v>124</v>
      </c>
      <c r="C8" s="217"/>
      <c r="D8" s="217"/>
      <c r="E8" s="217"/>
      <c r="F8" s="217"/>
      <c r="G8" s="217"/>
      <c r="H8" s="217"/>
      <c r="I8" s="217"/>
      <c r="J8" s="133"/>
    </row>
    <row r="9" spans="1:10" s="5" customFormat="1" ht="30.75" customHeight="1" x14ac:dyDescent="0.25">
      <c r="B9" s="217"/>
      <c r="C9" s="217"/>
      <c r="D9" s="217"/>
      <c r="E9" s="217"/>
      <c r="F9" s="217"/>
      <c r="G9" s="217"/>
      <c r="H9" s="217"/>
      <c r="I9" s="217"/>
      <c r="J9" s="133"/>
    </row>
    <row r="10" spans="1:10" s="5" customFormat="1" ht="30.75" customHeight="1" x14ac:dyDescent="0.25">
      <c r="B10" s="127"/>
      <c r="C10" s="127"/>
      <c r="D10" s="127"/>
      <c r="E10" s="127"/>
      <c r="F10" s="127"/>
      <c r="G10" s="127"/>
      <c r="H10" s="127"/>
      <c r="I10" s="127"/>
      <c r="J10" s="127"/>
    </row>
    <row r="11" spans="1:10" s="5" customFormat="1" ht="30.75" customHeight="1" x14ac:dyDescent="0.25">
      <c r="B11" s="127"/>
      <c r="C11" s="127"/>
      <c r="D11" s="127"/>
      <c r="E11" s="127"/>
      <c r="F11" s="127"/>
      <c r="G11" s="127"/>
      <c r="H11" s="127"/>
      <c r="I11" s="127"/>
      <c r="J11" s="127"/>
    </row>
    <row r="12" spans="1:10" s="5" customFormat="1" ht="30.75" customHeight="1" x14ac:dyDescent="0.25">
      <c r="B12" s="127"/>
      <c r="C12" s="127"/>
      <c r="D12" s="127"/>
      <c r="E12" s="127"/>
      <c r="F12" s="127"/>
      <c r="G12" s="127"/>
      <c r="H12" s="127"/>
      <c r="I12" s="127"/>
      <c r="J12" s="127"/>
    </row>
    <row r="13" spans="1:10" s="5" customFormat="1" ht="30" customHeight="1" x14ac:dyDescent="0.25">
      <c r="B13" s="128"/>
      <c r="C13" s="128"/>
      <c r="D13" s="128"/>
      <c r="E13" s="128"/>
      <c r="F13" s="128"/>
    </row>
    <row r="14" spans="1:10" s="129" customFormat="1" ht="114.75" customHeight="1" x14ac:dyDescent="0.25">
      <c r="B14" s="216" t="s">
        <v>93</v>
      </c>
      <c r="C14" s="216"/>
      <c r="D14" s="211" t="s">
        <v>116</v>
      </c>
      <c r="E14" s="211"/>
      <c r="F14" s="211" t="s">
        <v>129</v>
      </c>
      <c r="G14" s="211"/>
      <c r="H14" s="211" t="s">
        <v>128</v>
      </c>
      <c r="I14" s="211"/>
    </row>
    <row r="15" spans="1:10" s="5" customFormat="1" ht="156" customHeight="1" x14ac:dyDescent="0.25">
      <c r="B15" s="211" t="s">
        <v>126</v>
      </c>
      <c r="C15" s="211"/>
      <c r="D15" s="211" t="s">
        <v>98</v>
      </c>
      <c r="E15" s="211"/>
      <c r="F15" s="211" t="s">
        <v>127</v>
      </c>
      <c r="G15" s="211"/>
      <c r="H15" s="132"/>
      <c r="I15" s="132"/>
    </row>
    <row r="16" spans="1:10" s="5" customFormat="1" ht="30" customHeight="1" x14ac:dyDescent="0.25">
      <c r="B16" s="130" t="s">
        <v>83</v>
      </c>
      <c r="C16" s="84"/>
      <c r="D16" s="7"/>
      <c r="E16" s="7"/>
      <c r="F16" s="7"/>
    </row>
    <row r="17" spans="1:10" s="5" customFormat="1" ht="51" customHeight="1" x14ac:dyDescent="0.25">
      <c r="B17" s="212" t="s">
        <v>81</v>
      </c>
      <c r="C17" s="212"/>
      <c r="D17" s="212"/>
      <c r="E17" s="212"/>
      <c r="F17" s="212"/>
      <c r="G17" s="212"/>
      <c r="H17" s="212"/>
      <c r="I17" s="212"/>
      <c r="J17" s="134"/>
    </row>
    <row r="18" spans="1:10" ht="22.5" customHeight="1" x14ac:dyDescent="0.25">
      <c r="A18" s="5"/>
      <c r="B18" s="100"/>
      <c r="C18" s="84"/>
      <c r="D18" s="7"/>
      <c r="E18" s="7"/>
      <c r="F18" s="7"/>
      <c r="G18" s="5"/>
      <c r="H18" s="5"/>
    </row>
    <row r="19" spans="1:10" ht="33.75" customHeight="1" x14ac:dyDescent="0.25">
      <c r="A19" s="5"/>
      <c r="B19" s="212"/>
      <c r="C19" s="215"/>
      <c r="D19" s="215"/>
      <c r="E19" s="215"/>
      <c r="F19" s="215"/>
      <c r="G19" s="5"/>
      <c r="H19" s="5"/>
    </row>
    <row r="20" spans="1:10" ht="22.5" customHeight="1" x14ac:dyDescent="0.25">
      <c r="A20" s="5"/>
      <c r="B20" s="100"/>
      <c r="C20" s="84"/>
      <c r="D20" s="7"/>
      <c r="E20" s="7"/>
      <c r="F20" s="7"/>
      <c r="G20" s="5"/>
      <c r="H20" s="5"/>
    </row>
    <row r="21" spans="1:10" ht="56.25" customHeight="1" x14ac:dyDescent="0.25">
      <c r="A21" s="5"/>
      <c r="B21" s="212"/>
      <c r="C21" s="215"/>
      <c r="D21" s="215"/>
      <c r="E21" s="215"/>
      <c r="F21" s="215"/>
      <c r="G21" s="5"/>
      <c r="H21" s="5"/>
    </row>
    <row r="22" spans="1:10" ht="22.5" customHeight="1" x14ac:dyDescent="0.25">
      <c r="A22" s="5"/>
      <c r="B22" s="100"/>
      <c r="C22" s="84"/>
      <c r="D22" s="7"/>
      <c r="E22" s="7"/>
      <c r="F22" s="7"/>
      <c r="G22" s="5"/>
      <c r="H22" s="5"/>
      <c r="J22" s="137"/>
    </row>
    <row r="23" spans="1:10" ht="24" customHeight="1" x14ac:dyDescent="0.25">
      <c r="A23" s="5"/>
      <c r="B23" s="213"/>
      <c r="C23" s="214"/>
      <c r="D23" s="214"/>
      <c r="E23" s="214"/>
      <c r="F23" s="214"/>
      <c r="G23" s="5"/>
      <c r="H23" s="5"/>
    </row>
    <row r="24" spans="1:10" ht="22.5" customHeight="1" x14ac:dyDescent="0.25">
      <c r="A24" s="5"/>
      <c r="B24" s="100"/>
      <c r="C24" s="84"/>
      <c r="D24" s="7"/>
      <c r="E24" s="7"/>
      <c r="F24" s="7"/>
      <c r="G24" s="5"/>
      <c r="H24" s="5"/>
    </row>
    <row r="25" spans="1:10" x14ac:dyDescent="0.25">
      <c r="A25" s="5"/>
      <c r="B25" s="102"/>
      <c r="C25" s="5"/>
      <c r="D25" s="7"/>
      <c r="E25" s="101"/>
      <c r="F25" s="7"/>
      <c r="G25" s="5"/>
      <c r="H25" s="5"/>
    </row>
    <row r="26" spans="1:10" x14ac:dyDescent="0.25">
      <c r="A26" s="5"/>
      <c r="B26" s="102"/>
      <c r="C26" s="5"/>
      <c r="D26" s="7"/>
      <c r="E26" s="101"/>
      <c r="F26" s="7"/>
      <c r="G26" s="5"/>
      <c r="H26" s="5"/>
    </row>
    <row r="27" spans="1:10" x14ac:dyDescent="0.25">
      <c r="A27" s="5"/>
      <c r="B27" s="5"/>
      <c r="C27" s="5"/>
      <c r="D27" s="5"/>
      <c r="E27" s="5"/>
      <c r="F27" s="5"/>
      <c r="G27" s="5"/>
      <c r="H27" s="5"/>
    </row>
    <row r="28" spans="1:10" ht="36.75" customHeight="1" x14ac:dyDescent="0.25">
      <c r="A28" s="5"/>
      <c r="B28" s="5"/>
      <c r="C28" s="5"/>
      <c r="D28" s="5"/>
      <c r="E28" s="5"/>
      <c r="F28" s="5"/>
      <c r="G28" s="5"/>
      <c r="H28" s="5"/>
    </row>
    <row r="29" spans="1:10" x14ac:dyDescent="0.25">
      <c r="A29" s="5"/>
      <c r="B29" s="5"/>
      <c r="C29" s="5"/>
      <c r="D29" s="5"/>
      <c r="E29" s="5"/>
      <c r="F29" s="5"/>
      <c r="G29" s="5"/>
      <c r="H29" s="5"/>
    </row>
    <row r="30" spans="1:10" x14ac:dyDescent="0.25">
      <c r="A30" s="5"/>
      <c r="B30" s="5"/>
      <c r="C30" s="5"/>
      <c r="D30" s="5"/>
      <c r="E30" s="5"/>
      <c r="F30" s="5"/>
      <c r="G30" s="5"/>
      <c r="H30" s="5"/>
    </row>
    <row r="31" spans="1:10" x14ac:dyDescent="0.25">
      <c r="A31" s="5"/>
      <c r="B31" s="5"/>
      <c r="C31" s="5"/>
      <c r="D31" s="5"/>
      <c r="E31" s="5"/>
      <c r="F31" s="5"/>
      <c r="G31" s="5"/>
      <c r="H31" s="5"/>
    </row>
    <row r="32" spans="1:10" x14ac:dyDescent="0.25">
      <c r="A32" s="5"/>
      <c r="B32" s="5"/>
      <c r="C32" s="5"/>
      <c r="D32" s="5"/>
      <c r="E32" s="5"/>
      <c r="F32" s="5"/>
      <c r="G32" s="5"/>
      <c r="H32" s="5"/>
    </row>
    <row r="33" spans="1:8" x14ac:dyDescent="0.25">
      <c r="A33" s="5"/>
      <c r="B33" s="5"/>
      <c r="C33" s="5"/>
      <c r="D33" s="5"/>
      <c r="E33" s="5"/>
      <c r="F33" s="5"/>
      <c r="G33" s="5"/>
      <c r="H33" s="5"/>
    </row>
    <row r="34" spans="1:8" s="5" customFormat="1" x14ac:dyDescent="0.25"/>
    <row r="35" spans="1:8" s="5" customFormat="1" x14ac:dyDescent="0.25"/>
    <row r="36" spans="1:8" s="5" customFormat="1" x14ac:dyDescent="0.25">
      <c r="B36"/>
      <c r="C36"/>
      <c r="D36"/>
      <c r="E36"/>
      <c r="F36"/>
    </row>
  </sheetData>
  <sheetProtection algorithmName="SHA-512" hashValue="yYJBdo6uP9B5n0mFPXqyWJJ+haOvrOwOqHU/K6QhGldYh52g5LX2dyaRIGqPmNi3f/ETyrb6/4nkkSbfe59cgg==" saltValue="uTA5UexEeXC7YFvS+mdXMw==" spinCount="100000" sheet="1" objects="1" scenarios="1"/>
  <mergeCells count="16">
    <mergeCell ref="B4:I4"/>
    <mergeCell ref="B5:I5"/>
    <mergeCell ref="B7:I7"/>
    <mergeCell ref="B9:I9"/>
    <mergeCell ref="B8:I8"/>
    <mergeCell ref="H14:I14"/>
    <mergeCell ref="B17:I17"/>
    <mergeCell ref="B23:F23"/>
    <mergeCell ref="B19:F19"/>
    <mergeCell ref="B21:F21"/>
    <mergeCell ref="B15:C15"/>
    <mergeCell ref="F15:G15"/>
    <mergeCell ref="B14:C14"/>
    <mergeCell ref="D14:E14"/>
    <mergeCell ref="F14:G14"/>
    <mergeCell ref="D15:E15"/>
  </mergeCells>
  <pageMargins left="0.7" right="0.7" top="0.75" bottom="0.75" header="0.3" footer="0.3"/>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121"/>
  <sheetViews>
    <sheetView tabSelected="1" zoomScale="90" zoomScaleNormal="90" zoomScalePageLayoutView="140" workbookViewId="0">
      <selection activeCell="E12" sqref="E12"/>
    </sheetView>
  </sheetViews>
  <sheetFormatPr defaultColWidth="8.85546875" defaultRowHeight="15" x14ac:dyDescent="0.25"/>
  <cols>
    <col min="1" max="1" width="41.42578125" customWidth="1"/>
    <col min="2" max="2" width="16.42578125" customWidth="1"/>
    <col min="3" max="3" width="16.28515625" customWidth="1"/>
    <col min="4" max="4" width="13.7109375" customWidth="1"/>
    <col min="5" max="49" width="8.85546875" style="5"/>
  </cols>
  <sheetData>
    <row r="1" spans="1:49" ht="30" customHeight="1" x14ac:dyDescent="0.25">
      <c r="A1" s="103" t="s">
        <v>9</v>
      </c>
      <c r="B1" s="68"/>
      <c r="C1" s="68"/>
      <c r="D1" s="68"/>
    </row>
    <row r="2" spans="1:49" ht="20.100000000000001" customHeight="1" x14ac:dyDescent="0.25">
      <c r="A2" s="9"/>
      <c r="B2" s="69"/>
      <c r="C2" s="63"/>
      <c r="D2" s="70"/>
    </row>
    <row r="3" spans="1:49" s="11" customFormat="1" ht="23.1" customHeight="1" x14ac:dyDescent="0.25">
      <c r="A3" s="58" t="s">
        <v>10</v>
      </c>
      <c r="B3" s="219"/>
      <c r="C3" s="219"/>
      <c r="D3" s="219"/>
      <c r="E3" s="10"/>
      <c r="F3" s="10"/>
      <c r="G3" s="10"/>
      <c r="H3" s="10"/>
      <c r="I3" s="45"/>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row>
    <row r="4" spans="1:49" s="10" customFormat="1" ht="23.1" customHeight="1" x14ac:dyDescent="0.25">
      <c r="A4" s="58" t="s">
        <v>11</v>
      </c>
      <c r="B4" s="218"/>
      <c r="C4" s="218"/>
      <c r="D4" s="218"/>
      <c r="I4" s="9"/>
    </row>
    <row r="5" spans="1:49" ht="20.100000000000001" customHeight="1" x14ac:dyDescent="0.25">
      <c r="A5" s="225"/>
      <c r="B5" s="225"/>
      <c r="C5" s="225"/>
      <c r="D5" s="225"/>
      <c r="I5" s="9"/>
    </row>
    <row r="6" spans="1:49" ht="38.1" customHeight="1" x14ac:dyDescent="0.25">
      <c r="A6" s="108" t="s">
        <v>73</v>
      </c>
      <c r="B6" s="67" t="s">
        <v>12</v>
      </c>
      <c r="C6" s="67" t="s">
        <v>13</v>
      </c>
      <c r="D6" s="105" t="s">
        <v>14</v>
      </c>
    </row>
    <row r="7" spans="1:49" ht="20.100000000000001" customHeight="1" x14ac:dyDescent="0.25">
      <c r="A7" s="109" t="s">
        <v>16</v>
      </c>
      <c r="B7" s="76"/>
      <c r="C7" s="50"/>
      <c r="D7" s="106" t="str">
        <f t="shared" ref="D7:D12" si="0">IF(B7=0,"",B7*C7)</f>
        <v/>
      </c>
    </row>
    <row r="8" spans="1:49" ht="20.100000000000001" customHeight="1" x14ac:dyDescent="0.25">
      <c r="A8" s="109" t="s">
        <v>17</v>
      </c>
      <c r="B8" s="76"/>
      <c r="C8" s="50"/>
      <c r="D8" s="106" t="str">
        <f t="shared" si="0"/>
        <v/>
      </c>
    </row>
    <row r="9" spans="1:49" ht="20.100000000000001" customHeight="1" x14ac:dyDescent="0.25">
      <c r="A9" s="109" t="s">
        <v>5</v>
      </c>
      <c r="B9" s="76"/>
      <c r="C9" s="118"/>
      <c r="D9" s="106" t="str">
        <f t="shared" si="0"/>
        <v/>
      </c>
    </row>
    <row r="10" spans="1:49" ht="20.100000000000001" customHeight="1" x14ac:dyDescent="0.25">
      <c r="A10" s="109" t="s">
        <v>18</v>
      </c>
      <c r="B10" s="76"/>
      <c r="C10" s="118"/>
      <c r="D10" s="106" t="str">
        <f t="shared" si="0"/>
        <v/>
      </c>
    </row>
    <row r="11" spans="1:49" ht="20.100000000000001" customHeight="1" x14ac:dyDescent="0.25">
      <c r="A11" s="110" t="s">
        <v>19</v>
      </c>
      <c r="B11" s="117"/>
      <c r="C11" s="19"/>
      <c r="D11" s="116"/>
    </row>
    <row r="12" spans="1:49" ht="20.100000000000001" customHeight="1" x14ac:dyDescent="0.25">
      <c r="A12" s="110" t="s">
        <v>20</v>
      </c>
      <c r="B12" s="76"/>
      <c r="C12" s="50"/>
      <c r="D12" s="106" t="str">
        <f t="shared" si="0"/>
        <v/>
      </c>
      <c r="E12" s="210" t="s">
        <v>132</v>
      </c>
    </row>
    <row r="13" spans="1:49" ht="20.100000000000001" customHeight="1" x14ac:dyDescent="0.25">
      <c r="A13" s="110" t="s">
        <v>21</v>
      </c>
      <c r="B13" s="76"/>
      <c r="C13" s="50"/>
      <c r="D13" s="106" t="str">
        <f>IF(B13=0,"",B13*C13)</f>
        <v/>
      </c>
    </row>
    <row r="14" spans="1:49" ht="20.100000000000001" customHeight="1" x14ac:dyDescent="0.25">
      <c r="A14" s="110" t="s">
        <v>22</v>
      </c>
      <c r="B14" s="76"/>
      <c r="C14" s="50"/>
      <c r="D14" s="106" t="str">
        <f t="shared" ref="D14:D15" si="1">IF(B14=0,"",B14*C14)</f>
        <v/>
      </c>
    </row>
    <row r="15" spans="1:49" ht="20.100000000000001" customHeight="1" x14ac:dyDescent="0.25">
      <c r="A15" s="110" t="s">
        <v>23</v>
      </c>
      <c r="B15" s="76"/>
      <c r="C15" s="50"/>
      <c r="D15" s="106" t="str">
        <f t="shared" si="1"/>
        <v/>
      </c>
    </row>
    <row r="16" spans="1:49" ht="33.950000000000003" customHeight="1" x14ac:dyDescent="0.25">
      <c r="A16" s="111" t="s">
        <v>24</v>
      </c>
      <c r="B16" s="117"/>
      <c r="C16" s="19"/>
      <c r="D16" s="116"/>
    </row>
    <row r="17" spans="1:9" ht="33" customHeight="1" x14ac:dyDescent="0.25">
      <c r="A17" s="112" t="s">
        <v>67</v>
      </c>
      <c r="B17" s="117"/>
      <c r="C17" s="19"/>
      <c r="D17" s="116"/>
    </row>
    <row r="18" spans="1:9" ht="20.100000000000001" customHeight="1" x14ac:dyDescent="0.25">
      <c r="A18" s="220" t="s">
        <v>25</v>
      </c>
      <c r="B18" s="221"/>
      <c r="C18" s="222"/>
      <c r="D18" s="107">
        <f>SUM(D7:D17)</f>
        <v>0</v>
      </c>
    </row>
    <row r="19" spans="1:9" s="5" customFormat="1" ht="20.100000000000001" customHeight="1" x14ac:dyDescent="0.25">
      <c r="A19" s="59"/>
      <c r="B19" s="60"/>
      <c r="C19" s="60"/>
      <c r="D19" s="61"/>
    </row>
    <row r="20" spans="1:9" ht="33.950000000000003" customHeight="1" x14ac:dyDescent="0.25">
      <c r="A20" s="108" t="s">
        <v>74</v>
      </c>
      <c r="B20" s="226" t="s">
        <v>26</v>
      </c>
      <c r="C20" s="227"/>
      <c r="D20" s="105" t="s">
        <v>14</v>
      </c>
    </row>
    <row r="21" spans="1:9" ht="20.100000000000001" customHeight="1" x14ac:dyDescent="0.25">
      <c r="A21" s="109" t="s">
        <v>27</v>
      </c>
      <c r="B21" s="228"/>
      <c r="C21" s="228"/>
      <c r="D21" s="113"/>
      <c r="E21" s="56"/>
      <c r="F21" s="56"/>
      <c r="G21" s="56"/>
      <c r="H21" s="56"/>
      <c r="I21" s="56"/>
    </row>
    <row r="22" spans="1:9" ht="20.100000000000001" customHeight="1" x14ac:dyDescent="0.25">
      <c r="A22" s="109" t="s">
        <v>28</v>
      </c>
      <c r="B22" s="228"/>
      <c r="C22" s="228"/>
      <c r="D22" s="113"/>
      <c r="E22" s="56"/>
      <c r="F22" s="56"/>
      <c r="G22" s="56"/>
      <c r="H22" s="56"/>
      <c r="I22" s="56"/>
    </row>
    <row r="23" spans="1:9" ht="20.100000000000001" customHeight="1" x14ac:dyDescent="0.25">
      <c r="A23" s="109" t="s">
        <v>29</v>
      </c>
      <c r="B23" s="228"/>
      <c r="C23" s="228"/>
      <c r="D23" s="113"/>
      <c r="E23" s="56"/>
      <c r="F23" s="56"/>
      <c r="G23" s="56"/>
      <c r="H23" s="56"/>
      <c r="I23" s="56"/>
    </row>
    <row r="24" spans="1:9" ht="20.100000000000001" customHeight="1" x14ac:dyDescent="0.25">
      <c r="A24" s="109" t="s">
        <v>30</v>
      </c>
      <c r="B24" s="228"/>
      <c r="C24" s="228"/>
      <c r="D24" s="113"/>
      <c r="E24" s="56"/>
      <c r="F24" s="56"/>
      <c r="G24" s="56"/>
      <c r="H24" s="56"/>
      <c r="I24" s="56"/>
    </row>
    <row r="25" spans="1:9" ht="35.1" customHeight="1" x14ac:dyDescent="0.25">
      <c r="A25" s="111" t="s">
        <v>68</v>
      </c>
      <c r="B25" s="228"/>
      <c r="C25" s="228"/>
      <c r="D25" s="113"/>
      <c r="E25" s="56"/>
      <c r="F25" s="56"/>
      <c r="G25" s="56"/>
      <c r="H25" s="56"/>
      <c r="I25" s="56"/>
    </row>
    <row r="26" spans="1:9" ht="20.100000000000001" customHeight="1" x14ac:dyDescent="0.25">
      <c r="A26" s="220" t="s">
        <v>31</v>
      </c>
      <c r="B26" s="221"/>
      <c r="C26" s="222"/>
      <c r="D26" s="107">
        <f xml:space="preserve"> SUM(D21:D25)</f>
        <v>0</v>
      </c>
      <c r="E26" s="56"/>
      <c r="F26" s="56"/>
      <c r="G26" s="56"/>
      <c r="H26" s="56"/>
      <c r="I26" s="56"/>
    </row>
    <row r="27" spans="1:9" ht="20.100000000000001" customHeight="1" x14ac:dyDescent="0.25">
      <c r="A27" s="114"/>
      <c r="B27" s="60"/>
      <c r="C27" s="60"/>
      <c r="D27" s="61"/>
    </row>
    <row r="28" spans="1:9" ht="30" customHeight="1" x14ac:dyDescent="0.25">
      <c r="A28" s="115" t="s">
        <v>75</v>
      </c>
      <c r="B28" s="62"/>
      <c r="C28" s="64"/>
      <c r="D28" s="107">
        <f>(D18-D26)</f>
        <v>0</v>
      </c>
      <c r="E28" s="57"/>
    </row>
    <row r="29" spans="1:9" s="5" customFormat="1" ht="20.100000000000001" customHeight="1" x14ac:dyDescent="0.25">
      <c r="A29" s="65"/>
      <c r="B29" s="71"/>
      <c r="C29" s="71"/>
      <c r="D29" s="66"/>
    </row>
    <row r="30" spans="1:9" ht="20.100000000000001" customHeight="1" x14ac:dyDescent="0.25">
      <c r="A30" s="223" t="s">
        <v>32</v>
      </c>
      <c r="B30" s="72" t="s">
        <v>33</v>
      </c>
      <c r="C30" s="74">
        <f>(D26)</f>
        <v>0</v>
      </c>
      <c r="D30" s="224" t="str">
        <f>IF(D18=0,"",(D26)/(D18))</f>
        <v/>
      </c>
    </row>
    <row r="31" spans="1:9" ht="20.100000000000001" customHeight="1" x14ac:dyDescent="0.25">
      <c r="A31" s="223"/>
      <c r="B31" s="73" t="s">
        <v>15</v>
      </c>
      <c r="C31" s="75">
        <f>D18</f>
        <v>0</v>
      </c>
      <c r="D31" s="224"/>
    </row>
    <row r="32" spans="1:9" s="5" customFormat="1" ht="20.100000000000001" customHeight="1" x14ac:dyDescent="0.25">
      <c r="A32" s="65"/>
      <c r="B32" s="3"/>
      <c r="C32" s="3"/>
      <c r="D32" s="61"/>
    </row>
    <row r="33" spans="1:4" ht="20.100000000000001" customHeight="1" x14ac:dyDescent="0.25">
      <c r="A33" s="223" t="s">
        <v>34</v>
      </c>
      <c r="B33" s="72" t="s">
        <v>35</v>
      </c>
      <c r="C33" s="74">
        <f>(D28)</f>
        <v>0</v>
      </c>
      <c r="D33" s="224" t="str">
        <f>IF(D18=0,"",(D28)/(D18))</f>
        <v/>
      </c>
    </row>
    <row r="34" spans="1:4" ht="20.100000000000001" customHeight="1" x14ac:dyDescent="0.25">
      <c r="A34" s="223"/>
      <c r="B34" s="73" t="s">
        <v>15</v>
      </c>
      <c r="C34" s="75">
        <f>D18</f>
        <v>0</v>
      </c>
      <c r="D34" s="224"/>
    </row>
    <row r="35" spans="1:4" x14ac:dyDescent="0.25">
      <c r="A35" s="4"/>
      <c r="B35" s="3"/>
      <c r="C35" s="3"/>
      <c r="D35" s="2"/>
    </row>
    <row r="36" spans="1:4" ht="9" customHeight="1" x14ac:dyDescent="0.25">
      <c r="A36" s="1"/>
      <c r="B36" s="1"/>
      <c r="C36" s="1"/>
      <c r="D36" s="1"/>
    </row>
    <row r="37" spans="1:4" s="5" customFormat="1" x14ac:dyDescent="0.25"/>
    <row r="38" spans="1:4" s="5" customFormat="1" x14ac:dyDescent="0.25"/>
    <row r="39" spans="1:4" s="5" customFormat="1" x14ac:dyDescent="0.25"/>
    <row r="40" spans="1:4" s="5" customFormat="1" x14ac:dyDescent="0.25"/>
    <row r="41" spans="1:4" s="5" customFormat="1" x14ac:dyDescent="0.25"/>
    <row r="42" spans="1:4" s="5" customFormat="1" x14ac:dyDescent="0.25"/>
    <row r="43" spans="1:4" s="5" customFormat="1" x14ac:dyDescent="0.25"/>
    <row r="44" spans="1:4" s="5" customFormat="1" x14ac:dyDescent="0.25"/>
    <row r="45" spans="1:4" s="5" customFormat="1" x14ac:dyDescent="0.25"/>
    <row r="46" spans="1:4" s="5" customFormat="1" x14ac:dyDescent="0.25"/>
    <row r="47" spans="1:4" s="5" customFormat="1" x14ac:dyDescent="0.25"/>
    <row r="48" spans="1:4"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sheetData>
  <mergeCells count="15">
    <mergeCell ref="A33:A34"/>
    <mergeCell ref="D33:D34"/>
    <mergeCell ref="B21:C21"/>
    <mergeCell ref="B22:C22"/>
    <mergeCell ref="B23:C23"/>
    <mergeCell ref="B24:C24"/>
    <mergeCell ref="B25:C25"/>
    <mergeCell ref="A26:C26"/>
    <mergeCell ref="B4:D4"/>
    <mergeCell ref="B3:D3"/>
    <mergeCell ref="A18:C18"/>
    <mergeCell ref="A30:A31"/>
    <mergeCell ref="D30:D31"/>
    <mergeCell ref="A5:D5"/>
    <mergeCell ref="B20:C20"/>
  </mergeCells>
  <phoneticPr fontId="19" type="noConversion"/>
  <conditionalFormatting sqref="B30:B31">
    <cfRule type="cellIs" dxfId="3" priority="2" stopIfTrue="1" operator="lessThan">
      <formula>0</formula>
    </cfRule>
  </conditionalFormatting>
  <conditionalFormatting sqref="B33:B34">
    <cfRule type="cellIs" dxfId="2" priority="1" stopIfTrue="1" operator="lessThan">
      <formula>0</formula>
    </cfRule>
  </conditionalFormatting>
  <conditionalFormatting sqref="D18 B19:D19">
    <cfRule type="cellIs" dxfId="1" priority="4" stopIfTrue="1" operator="lessThan">
      <formula>0</formula>
    </cfRule>
  </conditionalFormatting>
  <conditionalFormatting sqref="D26 B27:D28">
    <cfRule type="cellIs" dxfId="0" priority="3" stopIfTrue="1" operator="lessThan">
      <formula>0</formula>
    </cfRule>
  </conditionalFormatting>
  <hyperlinks>
    <hyperlink ref="E12" r:id="rId1" location="q=national%20average%20market%20values&amp;sort=relevancy&amp;numberOfResults=25" xr:uid="{1E7DAA70-CCB6-4B95-A2F3-5B10C94256AB}"/>
  </hyperlinks>
  <pageMargins left="0.70000000000000007" right="0.70000000000000007" top="0.75000000000000011" bottom="0.75000000000000011" header="0.30000000000000004" footer="0.30000000000000004"/>
  <pageSetup paperSize="9" scale="9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90"/>
  <sheetViews>
    <sheetView zoomScale="90" zoomScaleNormal="90" zoomScalePageLayoutView="140" workbookViewId="0">
      <selection activeCell="L14" sqref="L14"/>
    </sheetView>
  </sheetViews>
  <sheetFormatPr defaultColWidth="8.85546875" defaultRowHeight="15" x14ac:dyDescent="0.25"/>
  <cols>
    <col min="1" max="1" width="28.7109375" customWidth="1"/>
    <col min="2" max="2" width="11" customWidth="1"/>
    <col min="11" max="11" width="10.42578125" customWidth="1"/>
    <col min="12" max="12" width="11.85546875" customWidth="1"/>
    <col min="13" max="14" width="15.42578125" customWidth="1"/>
    <col min="15" max="44" width="8.85546875" style="5"/>
  </cols>
  <sheetData>
    <row r="1" spans="1:14" ht="30" customHeight="1" x14ac:dyDescent="0.25">
      <c r="A1" s="103" t="s">
        <v>89</v>
      </c>
      <c r="B1" s="8"/>
      <c r="C1" s="8"/>
      <c r="D1" s="8"/>
      <c r="E1" s="8"/>
      <c r="F1" s="8"/>
      <c r="G1" s="8"/>
      <c r="H1" s="8"/>
      <c r="I1" s="8"/>
      <c r="J1" s="8"/>
      <c r="K1" s="8"/>
      <c r="L1" s="8"/>
      <c r="M1" s="8"/>
      <c r="N1" s="8"/>
    </row>
    <row r="2" spans="1:14" ht="20.100000000000001" customHeight="1" x14ac:dyDescent="0.25">
      <c r="A2" s="5" t="s">
        <v>114</v>
      </c>
      <c r="B2" s="5"/>
      <c r="C2" s="5"/>
      <c r="D2" s="5"/>
      <c r="E2" s="5"/>
      <c r="F2" s="5"/>
      <c r="G2" s="5"/>
      <c r="H2" s="5"/>
      <c r="I2" s="5"/>
      <c r="J2" s="5"/>
      <c r="K2" s="5"/>
      <c r="L2" s="5"/>
      <c r="M2" s="5"/>
      <c r="N2" s="5"/>
    </row>
    <row r="3" spans="1:14" ht="20.100000000000001" customHeight="1" x14ac:dyDescent="0.25">
      <c r="A3" s="5"/>
      <c r="B3" s="5"/>
      <c r="C3" s="5"/>
      <c r="D3" s="5"/>
      <c r="E3" s="5"/>
      <c r="F3" s="5"/>
      <c r="G3" s="5"/>
      <c r="H3" s="5"/>
      <c r="I3" s="5"/>
      <c r="J3" s="5"/>
      <c r="K3" s="5"/>
      <c r="L3" s="5"/>
      <c r="M3" s="5"/>
      <c r="N3" s="5"/>
    </row>
    <row r="4" spans="1:14" ht="38.1" customHeight="1" x14ac:dyDescent="0.25">
      <c r="A4" s="39" t="s">
        <v>42</v>
      </c>
      <c r="B4" s="40" t="s">
        <v>43</v>
      </c>
      <c r="C4" s="41" t="s">
        <v>44</v>
      </c>
      <c r="D4" s="41" t="s">
        <v>45</v>
      </c>
      <c r="E4" s="41" t="s">
        <v>46</v>
      </c>
      <c r="F4" s="41" t="s">
        <v>47</v>
      </c>
      <c r="G4" s="41" t="s">
        <v>48</v>
      </c>
      <c r="H4" s="41" t="s">
        <v>46</v>
      </c>
      <c r="I4" s="41" t="s">
        <v>47</v>
      </c>
      <c r="J4" s="41" t="s">
        <v>49</v>
      </c>
      <c r="K4" s="40" t="s">
        <v>50</v>
      </c>
      <c r="L4" s="40" t="s">
        <v>66</v>
      </c>
      <c r="M4" s="40" t="s">
        <v>65</v>
      </c>
      <c r="N4" s="40" t="s">
        <v>64</v>
      </c>
    </row>
    <row r="5" spans="1:14" ht="20.100000000000001" customHeight="1" x14ac:dyDescent="0.25">
      <c r="A5" s="46" t="s">
        <v>51</v>
      </c>
      <c r="B5" s="15"/>
      <c r="C5" s="53"/>
      <c r="D5" s="16"/>
      <c r="E5" s="17"/>
      <c r="F5" s="55">
        <f t="shared" ref="F5:F15" si="0">E5*D5</f>
        <v>0</v>
      </c>
      <c r="G5" s="16"/>
      <c r="H5" s="17"/>
      <c r="I5" s="55">
        <f>G5*H5</f>
        <v>0</v>
      </c>
      <c r="J5" s="16"/>
      <c r="K5" s="18"/>
      <c r="L5" s="50"/>
      <c r="M5" s="19"/>
      <c r="N5" s="19"/>
    </row>
    <row r="6" spans="1:14" ht="20.100000000000001" customHeight="1" x14ac:dyDescent="0.25">
      <c r="A6" s="46" t="s">
        <v>52</v>
      </c>
      <c r="B6" s="23"/>
      <c r="C6" s="53"/>
      <c r="D6" s="16"/>
      <c r="E6" s="17">
        <f>L6</f>
        <v>693</v>
      </c>
      <c r="F6" s="55">
        <f t="shared" si="0"/>
        <v>0</v>
      </c>
      <c r="G6" s="16"/>
      <c r="H6" s="17">
        <f>L6</f>
        <v>693</v>
      </c>
      <c r="I6" s="55">
        <f t="shared" ref="I6:I15" si="1">G6*H6</f>
        <v>0</v>
      </c>
      <c r="J6" s="16"/>
      <c r="K6" s="20">
        <f>C5-G5-J5+D5</f>
        <v>0</v>
      </c>
      <c r="L6" s="17">
        <v>693</v>
      </c>
      <c r="M6" s="21">
        <f>L6*B6</f>
        <v>0</v>
      </c>
      <c r="N6" s="22">
        <f>L6*K6</f>
        <v>0</v>
      </c>
    </row>
    <row r="7" spans="1:14" ht="20.100000000000001" customHeight="1" x14ac:dyDescent="0.25">
      <c r="A7" s="46" t="s">
        <v>53</v>
      </c>
      <c r="B7" s="23"/>
      <c r="C7" s="53"/>
      <c r="D7" s="16"/>
      <c r="E7" s="17">
        <f t="shared" ref="E7:E14" si="2">L7</f>
        <v>1436</v>
      </c>
      <c r="F7" s="55">
        <f t="shared" si="0"/>
        <v>0</v>
      </c>
      <c r="G7" s="16"/>
      <c r="H7" s="17">
        <f t="shared" ref="H7:H14" si="3">L7</f>
        <v>1436</v>
      </c>
      <c r="I7" s="55">
        <f t="shared" si="1"/>
        <v>0</v>
      </c>
      <c r="J7" s="16"/>
      <c r="K7" s="20">
        <f>B6+D6-G6-J6</f>
        <v>0</v>
      </c>
      <c r="L7" s="17">
        <v>1436</v>
      </c>
      <c r="M7" s="21">
        <f t="shared" ref="M7:M15" si="4">L7*B7</f>
        <v>0</v>
      </c>
      <c r="N7" s="22">
        <f t="shared" ref="N7:N15" si="5">L7*K7</f>
        <v>0</v>
      </c>
    </row>
    <row r="8" spans="1:14" ht="20.100000000000001" customHeight="1" x14ac:dyDescent="0.25">
      <c r="A8" s="46" t="s">
        <v>54</v>
      </c>
      <c r="B8" s="23"/>
      <c r="C8" s="53"/>
      <c r="D8" s="16"/>
      <c r="E8" s="17">
        <f t="shared" si="2"/>
        <v>1628</v>
      </c>
      <c r="F8" s="55">
        <f t="shared" si="0"/>
        <v>0</v>
      </c>
      <c r="G8" s="16"/>
      <c r="H8" s="17">
        <f t="shared" si="3"/>
        <v>1628</v>
      </c>
      <c r="I8" s="55">
        <f t="shared" si="1"/>
        <v>0</v>
      </c>
      <c r="J8" s="16"/>
      <c r="K8" s="20">
        <f>B8+B7+D7+D8-G7-G8-J7-J8</f>
        <v>0</v>
      </c>
      <c r="L8" s="17">
        <v>1628</v>
      </c>
      <c r="M8" s="21">
        <f t="shared" si="4"/>
        <v>0</v>
      </c>
      <c r="N8" s="22">
        <f t="shared" si="5"/>
        <v>0</v>
      </c>
    </row>
    <row r="9" spans="1:14" ht="20.100000000000001" customHeight="1" x14ac:dyDescent="0.25">
      <c r="A9" s="49"/>
      <c r="B9" s="23"/>
      <c r="C9" s="53"/>
      <c r="D9" s="16"/>
      <c r="E9" s="17"/>
      <c r="F9" s="55">
        <f t="shared" si="0"/>
        <v>0</v>
      </c>
      <c r="G9" s="16"/>
      <c r="H9" s="17"/>
      <c r="I9" s="55">
        <f t="shared" si="1"/>
        <v>0</v>
      </c>
      <c r="J9" s="16"/>
      <c r="K9" s="20"/>
      <c r="L9" s="17"/>
      <c r="M9" s="21">
        <f t="shared" si="4"/>
        <v>0</v>
      </c>
      <c r="N9" s="22">
        <f t="shared" si="5"/>
        <v>0</v>
      </c>
    </row>
    <row r="10" spans="1:14" ht="20.100000000000001" customHeight="1" x14ac:dyDescent="0.25">
      <c r="A10" s="46" t="s">
        <v>55</v>
      </c>
      <c r="B10" s="54"/>
      <c r="C10" s="24"/>
      <c r="D10" s="16"/>
      <c r="E10" s="17"/>
      <c r="F10" s="55">
        <f t="shared" si="0"/>
        <v>0</v>
      </c>
      <c r="G10" s="16"/>
      <c r="H10" s="17"/>
      <c r="I10" s="55">
        <f t="shared" si="1"/>
        <v>0</v>
      </c>
      <c r="J10" s="16"/>
      <c r="K10" s="25"/>
      <c r="L10" s="17"/>
      <c r="M10" s="21">
        <f t="shared" si="4"/>
        <v>0</v>
      </c>
      <c r="N10" s="22">
        <f t="shared" si="5"/>
        <v>0</v>
      </c>
    </row>
    <row r="11" spans="1:14" ht="20.100000000000001" customHeight="1" x14ac:dyDescent="0.25">
      <c r="A11" s="46" t="s">
        <v>56</v>
      </c>
      <c r="B11" s="54"/>
      <c r="C11" s="24"/>
      <c r="D11" s="16"/>
      <c r="E11" s="17">
        <f t="shared" si="2"/>
        <v>579</v>
      </c>
      <c r="F11" s="55">
        <f t="shared" si="0"/>
        <v>0</v>
      </c>
      <c r="G11" s="16"/>
      <c r="H11" s="17">
        <f t="shared" si="3"/>
        <v>579</v>
      </c>
      <c r="I11" s="55">
        <f t="shared" si="1"/>
        <v>0</v>
      </c>
      <c r="J11" s="16"/>
      <c r="K11" s="26">
        <f>C10+D10-G10-J10</f>
        <v>0</v>
      </c>
      <c r="L11" s="17">
        <v>579</v>
      </c>
      <c r="M11" s="21">
        <f t="shared" si="4"/>
        <v>0</v>
      </c>
      <c r="N11" s="22">
        <f t="shared" si="5"/>
        <v>0</v>
      </c>
    </row>
    <row r="12" spans="1:14" ht="20.100000000000001" customHeight="1" x14ac:dyDescent="0.25">
      <c r="A12" s="46" t="s">
        <v>57</v>
      </c>
      <c r="B12" s="54"/>
      <c r="C12" s="24"/>
      <c r="D12" s="16"/>
      <c r="E12" s="17">
        <f t="shared" si="2"/>
        <v>1012</v>
      </c>
      <c r="F12" s="55">
        <f t="shared" si="0"/>
        <v>0</v>
      </c>
      <c r="G12" s="16"/>
      <c r="H12" s="17">
        <f t="shared" si="3"/>
        <v>1012</v>
      </c>
      <c r="I12" s="55">
        <f>G12*H12</f>
        <v>0</v>
      </c>
      <c r="J12" s="16"/>
      <c r="K12" s="26">
        <f>B11+D11-G11-J11</f>
        <v>0</v>
      </c>
      <c r="L12" s="17">
        <v>1012</v>
      </c>
      <c r="M12" s="21">
        <f t="shared" si="4"/>
        <v>0</v>
      </c>
      <c r="N12" s="22">
        <f t="shared" si="5"/>
        <v>0</v>
      </c>
    </row>
    <row r="13" spans="1:14" ht="20.100000000000001" customHeight="1" x14ac:dyDescent="0.25">
      <c r="A13" s="46" t="s">
        <v>58</v>
      </c>
      <c r="B13" s="54"/>
      <c r="C13" s="24"/>
      <c r="D13" s="16"/>
      <c r="E13" s="17">
        <f t="shared" si="2"/>
        <v>1346</v>
      </c>
      <c r="F13" s="55">
        <f t="shared" si="0"/>
        <v>0</v>
      </c>
      <c r="G13" s="16"/>
      <c r="H13" s="17">
        <f t="shared" si="3"/>
        <v>1346</v>
      </c>
      <c r="I13" s="55">
        <f>G13*H13</f>
        <v>0</v>
      </c>
      <c r="J13" s="16"/>
      <c r="K13" s="26">
        <f>B12+D12-G12-J12</f>
        <v>0</v>
      </c>
      <c r="L13" s="17">
        <v>1346</v>
      </c>
      <c r="M13" s="21">
        <f t="shared" si="4"/>
        <v>0</v>
      </c>
      <c r="N13" s="22">
        <f t="shared" si="5"/>
        <v>0</v>
      </c>
    </row>
    <row r="14" spans="1:14" ht="20.100000000000001" customHeight="1" x14ac:dyDescent="0.25">
      <c r="A14" s="46" t="s">
        <v>59</v>
      </c>
      <c r="B14" s="54"/>
      <c r="C14" s="24"/>
      <c r="D14" s="16"/>
      <c r="E14" s="17">
        <f t="shared" si="2"/>
        <v>1779</v>
      </c>
      <c r="F14" s="55">
        <f t="shared" si="0"/>
        <v>0</v>
      </c>
      <c r="G14" s="16"/>
      <c r="H14" s="17">
        <f t="shared" si="3"/>
        <v>1779</v>
      </c>
      <c r="I14" s="55">
        <f t="shared" si="1"/>
        <v>0</v>
      </c>
      <c r="J14" s="16"/>
      <c r="K14" s="26">
        <f>B14+D14-G14-J14</f>
        <v>0</v>
      </c>
      <c r="L14" s="17">
        <v>1779</v>
      </c>
      <c r="M14" s="21">
        <f t="shared" si="4"/>
        <v>0</v>
      </c>
      <c r="N14" s="22">
        <f t="shared" si="5"/>
        <v>0</v>
      </c>
    </row>
    <row r="15" spans="1:14" ht="20.100000000000001" customHeight="1" x14ac:dyDescent="0.25">
      <c r="A15" s="49"/>
      <c r="B15" s="54"/>
      <c r="C15" s="24"/>
      <c r="D15" s="16"/>
      <c r="E15" s="17"/>
      <c r="F15" s="55">
        <f t="shared" si="0"/>
        <v>0</v>
      </c>
      <c r="G15" s="16"/>
      <c r="H15" s="17"/>
      <c r="I15" s="55">
        <f t="shared" si="1"/>
        <v>0</v>
      </c>
      <c r="J15" s="16"/>
      <c r="K15" s="25"/>
      <c r="L15" s="51"/>
      <c r="M15" s="21">
        <f t="shared" si="4"/>
        <v>0</v>
      </c>
      <c r="N15" s="22">
        <f t="shared" si="5"/>
        <v>0</v>
      </c>
    </row>
    <row r="16" spans="1:14" ht="20.100000000000001" customHeight="1" x14ac:dyDescent="0.25">
      <c r="A16" s="27" t="s">
        <v>60</v>
      </c>
      <c r="B16" s="28">
        <f>SUM(B5:B15)</f>
        <v>0</v>
      </c>
      <c r="C16" s="29">
        <f>SUM(C5:C15)</f>
        <v>0</v>
      </c>
      <c r="D16" s="30">
        <f>SUM(D5:D15)</f>
        <v>0</v>
      </c>
      <c r="E16" s="31"/>
      <c r="F16" s="31">
        <f>SUM(F5:F15)</f>
        <v>0</v>
      </c>
      <c r="G16" s="30">
        <f>SUM(G5:G15)</f>
        <v>0</v>
      </c>
      <c r="H16" s="31"/>
      <c r="I16" s="31">
        <f>SUM(I5:I15)</f>
        <v>0</v>
      </c>
      <c r="J16" s="30">
        <f>SUM(J5:J15)</f>
        <v>0</v>
      </c>
      <c r="K16" s="30">
        <f>SUM(K5:K15)</f>
        <v>0</v>
      </c>
      <c r="L16" s="52"/>
      <c r="M16" s="32">
        <f>SUM(M6:M15)</f>
        <v>0</v>
      </c>
      <c r="N16" s="32">
        <f>SUM(N6:N15)</f>
        <v>0</v>
      </c>
    </row>
    <row r="17" spans="1:14" ht="20.100000000000001" customHeight="1" x14ac:dyDescent="0.25">
      <c r="A17" s="33" t="s">
        <v>61</v>
      </c>
      <c r="B17" s="34">
        <f>B16+C16+D16</f>
        <v>0</v>
      </c>
      <c r="C17" s="35"/>
      <c r="D17" s="35"/>
      <c r="E17" s="35"/>
      <c r="F17" s="35"/>
      <c r="G17" s="35"/>
      <c r="H17" s="35"/>
      <c r="I17" s="36"/>
      <c r="J17" s="37" t="e">
        <f>J16/B16</f>
        <v>#DIV/0!</v>
      </c>
      <c r="K17" s="38">
        <f>G16+J16+K16</f>
        <v>0</v>
      </c>
      <c r="L17" s="35"/>
      <c r="M17" s="35"/>
      <c r="N17" s="35"/>
    </row>
    <row r="18" spans="1:14" ht="20.100000000000001" customHeight="1" x14ac:dyDescent="0.25">
      <c r="A18" s="14"/>
      <c r="B18" s="14"/>
      <c r="C18" s="14"/>
      <c r="D18" s="14"/>
      <c r="E18" s="14"/>
      <c r="F18" s="14"/>
      <c r="G18" s="14"/>
      <c r="H18" s="14"/>
      <c r="I18" s="14"/>
      <c r="J18" s="14"/>
      <c r="K18" s="14"/>
      <c r="L18" s="14"/>
      <c r="M18" s="14"/>
      <c r="N18" s="14"/>
    </row>
    <row r="19" spans="1:14" ht="20.100000000000001" customHeight="1" x14ac:dyDescent="0.25">
      <c r="A19" s="47" t="s">
        <v>62</v>
      </c>
      <c r="B19" s="13"/>
      <c r="C19" s="14"/>
      <c r="D19" s="14"/>
      <c r="E19" s="14"/>
      <c r="F19" s="14"/>
      <c r="G19" s="14"/>
      <c r="H19" s="14"/>
      <c r="I19" s="14"/>
      <c r="J19" s="14"/>
      <c r="K19" s="14"/>
      <c r="L19" s="14"/>
      <c r="M19" s="14"/>
      <c r="N19" s="14"/>
    </row>
    <row r="20" spans="1:14" ht="20.100000000000001" customHeight="1" x14ac:dyDescent="0.25">
      <c r="A20" s="42" t="s">
        <v>63</v>
      </c>
      <c r="B20" s="19">
        <f>I16-F16</f>
        <v>0</v>
      </c>
      <c r="C20" s="14"/>
      <c r="D20" s="14"/>
      <c r="E20" s="14"/>
      <c r="F20" s="14"/>
      <c r="G20" s="14"/>
      <c r="H20" s="14"/>
      <c r="I20" s="14"/>
      <c r="J20" s="14"/>
      <c r="K20" s="14"/>
      <c r="L20" s="14"/>
      <c r="M20" s="14"/>
      <c r="N20" s="14"/>
    </row>
    <row r="21" spans="1:14" ht="20.100000000000001" customHeight="1" x14ac:dyDescent="0.25">
      <c r="A21" s="42" t="s">
        <v>71</v>
      </c>
      <c r="B21" s="19">
        <f>N16-M16</f>
        <v>0</v>
      </c>
      <c r="C21" s="14"/>
      <c r="D21" s="14"/>
      <c r="E21" s="14"/>
      <c r="F21" s="14"/>
      <c r="G21" s="14"/>
      <c r="H21" s="14"/>
      <c r="I21" s="14"/>
      <c r="J21" s="14"/>
      <c r="K21" s="14"/>
      <c r="L21" s="14"/>
      <c r="M21" s="14"/>
      <c r="N21" s="14"/>
    </row>
    <row r="22" spans="1:14" ht="20.100000000000001" customHeight="1" x14ac:dyDescent="0.25">
      <c r="A22" s="43" t="s">
        <v>70</v>
      </c>
      <c r="B22" s="44">
        <f>SUM(B20:B21)</f>
        <v>0</v>
      </c>
      <c r="C22" s="14"/>
      <c r="D22" s="14"/>
      <c r="E22" s="14"/>
      <c r="F22" s="14"/>
      <c r="G22" s="14"/>
      <c r="H22" s="14"/>
      <c r="I22" s="14"/>
      <c r="J22" s="14"/>
      <c r="K22" s="14"/>
      <c r="L22" s="14"/>
      <c r="M22" s="14"/>
      <c r="N22" s="14"/>
    </row>
    <row r="23" spans="1:14" ht="20.100000000000001" customHeight="1" x14ac:dyDescent="0.25">
      <c r="A23" s="7"/>
      <c r="B23" s="7"/>
      <c r="C23" s="7"/>
      <c r="D23" s="7"/>
      <c r="E23" s="7"/>
      <c r="F23" s="7"/>
      <c r="G23" s="7"/>
      <c r="H23" s="7"/>
      <c r="I23" s="7"/>
      <c r="J23" s="7"/>
      <c r="K23" s="7"/>
      <c r="L23" s="7"/>
      <c r="M23" s="7"/>
      <c r="N23" s="7"/>
    </row>
    <row r="24" spans="1:14" ht="15.75" x14ac:dyDescent="0.25">
      <c r="A24" s="7" t="s">
        <v>103</v>
      </c>
      <c r="B24" s="7"/>
      <c r="C24" s="7"/>
      <c r="D24" s="7"/>
      <c r="E24" s="7"/>
      <c r="F24" s="7"/>
      <c r="G24" s="135" t="s">
        <v>97</v>
      </c>
      <c r="H24" s="7"/>
      <c r="I24" s="7"/>
      <c r="J24" s="12"/>
      <c r="K24" s="7"/>
      <c r="L24" s="7"/>
      <c r="M24" s="7"/>
      <c r="N24" s="7"/>
    </row>
    <row r="25" spans="1:14" ht="9.9499999999999993" customHeight="1" x14ac:dyDescent="0.25">
      <c r="A25" s="48"/>
      <c r="B25" s="48"/>
      <c r="C25" s="48"/>
      <c r="D25" s="48"/>
      <c r="E25" s="48"/>
      <c r="F25" s="48"/>
      <c r="G25" s="48"/>
      <c r="H25" s="48"/>
      <c r="I25" s="48"/>
      <c r="J25" s="48"/>
      <c r="K25" s="48"/>
      <c r="L25" s="48"/>
      <c r="M25" s="48"/>
      <c r="N25" s="48"/>
    </row>
    <row r="26" spans="1:14" s="5" customFormat="1" x14ac:dyDescent="0.25"/>
    <row r="27" spans="1:14" s="5" customFormat="1" x14ac:dyDescent="0.25"/>
    <row r="28" spans="1:14" s="5" customFormat="1" x14ac:dyDescent="0.25"/>
    <row r="29" spans="1:14" s="5" customFormat="1" x14ac:dyDescent="0.25"/>
    <row r="30" spans="1:14" s="5" customFormat="1" x14ac:dyDescent="0.25"/>
    <row r="31" spans="1:14" s="5" customFormat="1" x14ac:dyDescent="0.25"/>
    <row r="32" spans="1:14"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14" x14ac:dyDescent="0.25">
      <c r="A81" s="5"/>
      <c r="B81" s="5"/>
      <c r="C81" s="5"/>
      <c r="D81" s="5"/>
      <c r="E81" s="5"/>
      <c r="F81" s="5"/>
      <c r="G81" s="5"/>
      <c r="H81" s="5"/>
      <c r="I81" s="5"/>
      <c r="J81" s="5"/>
      <c r="K81" s="5"/>
      <c r="L81" s="5"/>
      <c r="M81" s="5"/>
      <c r="N81" s="5"/>
    </row>
    <row r="82" spans="1:14" x14ac:dyDescent="0.25">
      <c r="A82" s="5"/>
      <c r="B82" s="5"/>
      <c r="C82" s="5"/>
      <c r="D82" s="5"/>
      <c r="E82" s="5"/>
      <c r="F82" s="5"/>
      <c r="G82" s="5"/>
      <c r="H82" s="5"/>
      <c r="I82" s="5"/>
      <c r="J82" s="5"/>
      <c r="K82" s="5"/>
      <c r="L82" s="5"/>
      <c r="M82" s="5"/>
      <c r="N82" s="5"/>
    </row>
    <row r="83" spans="1:14" x14ac:dyDescent="0.25">
      <c r="A83" s="5"/>
      <c r="B83" s="5"/>
      <c r="C83" s="5"/>
      <c r="D83" s="5"/>
      <c r="E83" s="5"/>
      <c r="F83" s="5"/>
      <c r="G83" s="5"/>
      <c r="H83" s="5"/>
      <c r="I83" s="5"/>
      <c r="J83" s="5"/>
      <c r="K83" s="5"/>
      <c r="L83" s="5"/>
      <c r="M83" s="5"/>
      <c r="N83" s="5"/>
    </row>
    <row r="84" spans="1:14" x14ac:dyDescent="0.25">
      <c r="A84" s="5"/>
      <c r="B84" s="5"/>
      <c r="C84" s="5"/>
      <c r="D84" s="5"/>
      <c r="E84" s="5"/>
      <c r="F84" s="5"/>
      <c r="G84" s="5"/>
      <c r="H84" s="5"/>
      <c r="I84" s="5"/>
      <c r="J84" s="5"/>
      <c r="K84" s="5"/>
      <c r="L84" s="5"/>
      <c r="M84" s="5"/>
      <c r="N84" s="5"/>
    </row>
    <row r="85" spans="1:14" x14ac:dyDescent="0.25">
      <c r="A85" s="5"/>
      <c r="B85" s="5"/>
      <c r="C85" s="5"/>
      <c r="D85" s="5"/>
      <c r="E85" s="5"/>
      <c r="F85" s="5"/>
      <c r="G85" s="5"/>
      <c r="H85" s="5"/>
      <c r="I85" s="5"/>
      <c r="J85" s="5"/>
      <c r="K85" s="5"/>
      <c r="L85" s="5"/>
      <c r="M85" s="5"/>
      <c r="N85" s="5"/>
    </row>
    <row r="86" spans="1:14" x14ac:dyDescent="0.25">
      <c r="A86" s="5"/>
      <c r="B86" s="5"/>
      <c r="C86" s="5"/>
      <c r="D86" s="5"/>
      <c r="E86" s="5"/>
      <c r="F86" s="5"/>
      <c r="G86" s="5"/>
      <c r="H86" s="5"/>
      <c r="I86" s="5"/>
      <c r="J86" s="5"/>
      <c r="K86" s="5"/>
      <c r="L86" s="5"/>
      <c r="M86" s="5"/>
      <c r="N86" s="5"/>
    </row>
    <row r="87" spans="1:14" x14ac:dyDescent="0.25">
      <c r="A87" s="5"/>
      <c r="B87" s="5"/>
      <c r="C87" s="5"/>
      <c r="D87" s="5"/>
      <c r="E87" s="5"/>
      <c r="F87" s="5"/>
      <c r="G87" s="5"/>
      <c r="H87" s="5"/>
      <c r="I87" s="5"/>
      <c r="J87" s="5"/>
      <c r="K87" s="5"/>
      <c r="L87" s="5"/>
      <c r="M87" s="5"/>
      <c r="N87" s="5"/>
    </row>
    <row r="88" spans="1:14" x14ac:dyDescent="0.25">
      <c r="A88" s="5"/>
      <c r="B88" s="5"/>
      <c r="C88" s="5"/>
      <c r="D88" s="5"/>
      <c r="E88" s="5"/>
      <c r="F88" s="5"/>
      <c r="G88" s="5"/>
      <c r="H88" s="5"/>
      <c r="I88" s="5"/>
      <c r="J88" s="5"/>
      <c r="K88" s="5"/>
      <c r="L88" s="5"/>
      <c r="M88" s="5"/>
      <c r="N88" s="5"/>
    </row>
    <row r="89" spans="1:14" x14ac:dyDescent="0.25">
      <c r="A89" s="5"/>
      <c r="B89" s="5"/>
      <c r="C89" s="5"/>
      <c r="D89" s="5"/>
      <c r="E89" s="5"/>
      <c r="F89" s="5"/>
      <c r="G89" s="5"/>
      <c r="H89" s="5"/>
      <c r="I89" s="5"/>
      <c r="J89" s="5"/>
      <c r="K89" s="5"/>
      <c r="L89" s="5"/>
      <c r="M89" s="5"/>
      <c r="N89" s="5"/>
    </row>
    <row r="90" spans="1:14" x14ac:dyDescent="0.25">
      <c r="A90" s="5"/>
      <c r="B90" s="5"/>
      <c r="C90" s="5"/>
      <c r="D90" s="5"/>
      <c r="E90" s="5"/>
      <c r="F90" s="5"/>
      <c r="G90" s="5"/>
      <c r="H90" s="5"/>
      <c r="I90" s="5"/>
      <c r="J90" s="5"/>
      <c r="K90" s="5"/>
      <c r="L90" s="5"/>
      <c r="M90" s="5"/>
      <c r="N90" s="5"/>
    </row>
  </sheetData>
  <sheetProtection algorithmName="SHA-512" hashValue="Jd2zVnwl1x3Xe+TKqE04T4se75DZgOznC0V3q4eT5sCz43fm/YjmNp4yZ4wzMmBNz3Punx6fkQUyFQETnlsMwA==" saltValue="xoskVOWNazKPkkDsSXTIbQ==" spinCount="100000" sheet="1" selectLockedCells="1"/>
  <phoneticPr fontId="19" type="noConversion"/>
  <hyperlinks>
    <hyperlink ref="G24" r:id="rId1" xr:uid="{00000000-0004-0000-0200-000000000000}"/>
  </hyperlinks>
  <pageMargins left="0.70000000000000007" right="0.70000000000000007" top="0.75000000000000011" bottom="0.75000000000000011" header="0.30000000000000004" footer="0.30000000000000004"/>
  <pageSetup paperSize="9" scale="80" orientation="landscape"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E3963-D619-44B6-9347-1F00390DECAF}">
  <sheetPr>
    <pageSetUpPr fitToPage="1"/>
  </sheetPr>
  <dimension ref="A1:AK103"/>
  <sheetViews>
    <sheetView zoomScale="90" zoomScaleNormal="90" zoomScalePageLayoutView="120" workbookViewId="0">
      <pane xSplit="2" ySplit="4" topLeftCell="C5" activePane="bottomRight" state="frozen"/>
      <selection activeCell="I14" sqref="I14"/>
      <selection pane="topRight" activeCell="I14" sqref="I14"/>
      <selection pane="bottomLeft" activeCell="I14" sqref="I14"/>
      <selection pane="bottomRight" activeCell="C5" sqref="C5"/>
    </sheetView>
  </sheetViews>
  <sheetFormatPr defaultColWidth="8.85546875" defaultRowHeight="15" x14ac:dyDescent="0.25"/>
  <cols>
    <col min="1" max="1" width="47.28515625" customWidth="1"/>
    <col min="2" max="12" width="11.42578125" customWidth="1"/>
    <col min="13" max="37" width="8.85546875" style="5"/>
  </cols>
  <sheetData>
    <row r="1" spans="1:37" ht="19.899999999999999" customHeight="1" thickBot="1" x14ac:dyDescent="0.3">
      <c r="A1" s="149" t="s">
        <v>121</v>
      </c>
      <c r="B1" s="150"/>
      <c r="C1" s="149" t="s">
        <v>122</v>
      </c>
      <c r="D1" s="150"/>
      <c r="E1" s="150"/>
      <c r="F1" s="150"/>
      <c r="G1" s="150"/>
      <c r="H1" s="150"/>
      <c r="I1" s="150"/>
      <c r="J1" s="150"/>
      <c r="K1" s="150"/>
      <c r="L1" s="150"/>
    </row>
    <row r="2" spans="1:37" ht="30" customHeight="1" thickBot="1" x14ac:dyDescent="0.3">
      <c r="A2" s="250" t="s">
        <v>130</v>
      </c>
      <c r="B2" s="251"/>
      <c r="C2" s="252"/>
      <c r="D2" s="252"/>
      <c r="E2" s="252"/>
      <c r="F2" s="252"/>
      <c r="G2" s="252"/>
      <c r="H2" s="147"/>
      <c r="I2" s="147"/>
      <c r="J2" s="147"/>
      <c r="K2" s="68"/>
      <c r="L2" s="68"/>
    </row>
    <row r="3" spans="1:37" ht="9.9499999999999993" customHeight="1" thickBot="1" x14ac:dyDescent="0.3">
      <c r="A3" s="9"/>
      <c r="B3" s="5"/>
      <c r="C3" s="5"/>
      <c r="D3" s="5"/>
      <c r="E3" s="5"/>
      <c r="F3" s="5"/>
      <c r="G3" s="5"/>
      <c r="H3" s="5"/>
      <c r="I3" s="5"/>
      <c r="J3" s="5"/>
      <c r="K3" s="5"/>
      <c r="L3" s="5"/>
    </row>
    <row r="4" spans="1:37" ht="21" customHeight="1" x14ac:dyDescent="0.25">
      <c r="A4" s="231" t="s">
        <v>0</v>
      </c>
      <c r="B4" s="232"/>
      <c r="C4" s="153">
        <v>1</v>
      </c>
      <c r="D4" s="153">
        <v>2</v>
      </c>
      <c r="E4" s="153">
        <v>3</v>
      </c>
      <c r="F4" s="153">
        <v>4</v>
      </c>
      <c r="G4" s="153">
        <v>5</v>
      </c>
      <c r="H4" s="153">
        <v>6</v>
      </c>
      <c r="I4" s="153">
        <v>7</v>
      </c>
      <c r="J4" s="153">
        <v>8</v>
      </c>
      <c r="K4" s="153">
        <v>9</v>
      </c>
      <c r="L4" s="154">
        <v>10</v>
      </c>
    </row>
    <row r="5" spans="1:37" ht="21" customHeight="1" x14ac:dyDescent="0.25">
      <c r="A5" s="233" t="s">
        <v>90</v>
      </c>
      <c r="B5" s="234"/>
      <c r="C5" s="87">
        <v>0</v>
      </c>
      <c r="D5" s="87">
        <f>C5</f>
        <v>0</v>
      </c>
      <c r="E5" s="87">
        <f t="shared" ref="E5:L7" si="0">D5</f>
        <v>0</v>
      </c>
      <c r="F5" s="87">
        <f t="shared" si="0"/>
        <v>0</v>
      </c>
      <c r="G5" s="87">
        <f t="shared" si="0"/>
        <v>0</v>
      </c>
      <c r="H5" s="87">
        <f t="shared" si="0"/>
        <v>0</v>
      </c>
      <c r="I5" s="87">
        <f t="shared" si="0"/>
        <v>0</v>
      </c>
      <c r="J5" s="87">
        <f t="shared" si="0"/>
        <v>0</v>
      </c>
      <c r="K5" s="87">
        <f t="shared" si="0"/>
        <v>0</v>
      </c>
      <c r="L5" s="155">
        <f t="shared" si="0"/>
        <v>0</v>
      </c>
    </row>
    <row r="6" spans="1:37" ht="21" customHeight="1" x14ac:dyDescent="0.25">
      <c r="A6" s="233" t="s">
        <v>6</v>
      </c>
      <c r="B6" s="234"/>
      <c r="C6" s="87">
        <v>0</v>
      </c>
      <c r="D6" s="87">
        <f>C6</f>
        <v>0</v>
      </c>
      <c r="E6" s="87">
        <f t="shared" si="0"/>
        <v>0</v>
      </c>
      <c r="F6" s="87">
        <f t="shared" si="0"/>
        <v>0</v>
      </c>
      <c r="G6" s="87">
        <f t="shared" si="0"/>
        <v>0</v>
      </c>
      <c r="H6" s="87">
        <f t="shared" si="0"/>
        <v>0</v>
      </c>
      <c r="I6" s="87">
        <f t="shared" si="0"/>
        <v>0</v>
      </c>
      <c r="J6" s="87">
        <f t="shared" si="0"/>
        <v>0</v>
      </c>
      <c r="K6" s="87">
        <f t="shared" si="0"/>
        <v>0</v>
      </c>
      <c r="L6" s="155">
        <f t="shared" si="0"/>
        <v>0</v>
      </c>
    </row>
    <row r="7" spans="1:37" ht="21" customHeight="1" x14ac:dyDescent="0.25">
      <c r="A7" s="233" t="s">
        <v>1</v>
      </c>
      <c r="B7" s="234"/>
      <c r="C7" s="88">
        <v>0</v>
      </c>
      <c r="D7" s="88">
        <f>C7</f>
        <v>0</v>
      </c>
      <c r="E7" s="88">
        <f>D7</f>
        <v>0</v>
      </c>
      <c r="F7" s="88">
        <f t="shared" si="0"/>
        <v>0</v>
      </c>
      <c r="G7" s="88">
        <f t="shared" si="0"/>
        <v>0</v>
      </c>
      <c r="H7" s="88">
        <f t="shared" si="0"/>
        <v>0</v>
      </c>
      <c r="I7" s="88">
        <f t="shared" si="0"/>
        <v>0</v>
      </c>
      <c r="J7" s="88">
        <f t="shared" si="0"/>
        <v>0</v>
      </c>
      <c r="K7" s="88">
        <f t="shared" si="0"/>
        <v>0</v>
      </c>
      <c r="L7" s="156">
        <f t="shared" si="0"/>
        <v>0</v>
      </c>
    </row>
    <row r="8" spans="1:37" ht="21" customHeight="1" x14ac:dyDescent="0.25">
      <c r="A8" s="229" t="s">
        <v>7</v>
      </c>
      <c r="B8" s="230"/>
      <c r="C8" s="77" t="e">
        <f>C7/C5</f>
        <v>#DIV/0!</v>
      </c>
      <c r="D8" s="77" t="e">
        <f>D7/D5</f>
        <v>#DIV/0!</v>
      </c>
      <c r="E8" s="77" t="e">
        <f t="shared" ref="E8:L8" si="1">E7/E5</f>
        <v>#DIV/0!</v>
      </c>
      <c r="F8" s="77" t="e">
        <f t="shared" si="1"/>
        <v>#DIV/0!</v>
      </c>
      <c r="G8" s="77" t="e">
        <f t="shared" si="1"/>
        <v>#DIV/0!</v>
      </c>
      <c r="H8" s="77" t="e">
        <f t="shared" si="1"/>
        <v>#DIV/0!</v>
      </c>
      <c r="I8" s="77" t="e">
        <f t="shared" si="1"/>
        <v>#DIV/0!</v>
      </c>
      <c r="J8" s="77" t="e">
        <f t="shared" si="1"/>
        <v>#DIV/0!</v>
      </c>
      <c r="K8" s="77" t="e">
        <f t="shared" si="1"/>
        <v>#DIV/0!</v>
      </c>
      <c r="L8" s="157" t="e">
        <f t="shared" si="1"/>
        <v>#DIV/0!</v>
      </c>
    </row>
    <row r="9" spans="1:37" ht="21" customHeight="1" x14ac:dyDescent="0.25">
      <c r="A9" s="229" t="s">
        <v>8</v>
      </c>
      <c r="B9" s="230"/>
      <c r="C9" s="77" t="e">
        <f>C7/C6</f>
        <v>#DIV/0!</v>
      </c>
      <c r="D9" s="77" t="e">
        <f>D7/D6</f>
        <v>#DIV/0!</v>
      </c>
      <c r="E9" s="77" t="e">
        <f t="shared" ref="E9:L9" si="2">E7/E6</f>
        <v>#DIV/0!</v>
      </c>
      <c r="F9" s="77" t="e">
        <f t="shared" si="2"/>
        <v>#DIV/0!</v>
      </c>
      <c r="G9" s="77" t="e">
        <f t="shared" si="2"/>
        <v>#DIV/0!</v>
      </c>
      <c r="H9" s="77" t="e">
        <f t="shared" si="2"/>
        <v>#DIV/0!</v>
      </c>
      <c r="I9" s="77" t="e">
        <f t="shared" si="2"/>
        <v>#DIV/0!</v>
      </c>
      <c r="J9" s="77" t="e">
        <f t="shared" si="2"/>
        <v>#DIV/0!</v>
      </c>
      <c r="K9" s="77" t="e">
        <f t="shared" si="2"/>
        <v>#DIV/0!</v>
      </c>
      <c r="L9" s="157" t="e">
        <f t="shared" si="2"/>
        <v>#DIV/0!</v>
      </c>
    </row>
    <row r="10" spans="1:37" ht="21" customHeight="1" x14ac:dyDescent="0.25">
      <c r="A10" s="233" t="s">
        <v>40</v>
      </c>
      <c r="B10" s="234"/>
      <c r="C10" s="89">
        <v>6.75</v>
      </c>
      <c r="D10" s="89">
        <f>C10</f>
        <v>6.75</v>
      </c>
      <c r="E10" s="89">
        <f>D10</f>
        <v>6.75</v>
      </c>
      <c r="F10" s="89">
        <f t="shared" ref="F10:L10" si="3">E10</f>
        <v>6.75</v>
      </c>
      <c r="G10" s="89">
        <f t="shared" si="3"/>
        <v>6.75</v>
      </c>
      <c r="H10" s="89">
        <f t="shared" si="3"/>
        <v>6.75</v>
      </c>
      <c r="I10" s="89">
        <f t="shared" si="3"/>
        <v>6.75</v>
      </c>
      <c r="J10" s="89">
        <f t="shared" si="3"/>
        <v>6.75</v>
      </c>
      <c r="K10" s="89">
        <f t="shared" si="3"/>
        <v>6.75</v>
      </c>
      <c r="L10" s="158">
        <f t="shared" si="3"/>
        <v>6.75</v>
      </c>
    </row>
    <row r="11" spans="1:37" ht="21" customHeight="1" x14ac:dyDescent="0.25">
      <c r="A11" s="229" t="s">
        <v>104</v>
      </c>
      <c r="B11" s="230"/>
      <c r="C11" s="78">
        <f>C7*C10</f>
        <v>0</v>
      </c>
      <c r="D11" s="78">
        <f>D7*D10</f>
        <v>0</v>
      </c>
      <c r="E11" s="78">
        <f t="shared" ref="E11:L11" si="4">E7*E10</f>
        <v>0</v>
      </c>
      <c r="F11" s="78">
        <f t="shared" si="4"/>
        <v>0</v>
      </c>
      <c r="G11" s="78">
        <f t="shared" si="4"/>
        <v>0</v>
      </c>
      <c r="H11" s="78">
        <f t="shared" si="4"/>
        <v>0</v>
      </c>
      <c r="I11" s="78">
        <f t="shared" si="4"/>
        <v>0</v>
      </c>
      <c r="J11" s="78">
        <f t="shared" si="4"/>
        <v>0</v>
      </c>
      <c r="K11" s="78">
        <f t="shared" si="4"/>
        <v>0</v>
      </c>
      <c r="L11" s="159">
        <f t="shared" si="4"/>
        <v>0</v>
      </c>
    </row>
    <row r="12" spans="1:37" ht="24.75" customHeight="1" x14ac:dyDescent="0.25">
      <c r="A12" s="236" t="s">
        <v>87</v>
      </c>
      <c r="B12" s="234"/>
      <c r="C12" s="90">
        <f>C7</f>
        <v>0</v>
      </c>
      <c r="D12" s="88">
        <f>C12</f>
        <v>0</v>
      </c>
      <c r="E12" s="88">
        <f t="shared" ref="E12:L13" si="5">D12</f>
        <v>0</v>
      </c>
      <c r="F12" s="88">
        <f t="shared" si="5"/>
        <v>0</v>
      </c>
      <c r="G12" s="88">
        <f t="shared" si="5"/>
        <v>0</v>
      </c>
      <c r="H12" s="88">
        <f t="shared" si="5"/>
        <v>0</v>
      </c>
      <c r="I12" s="88">
        <f t="shared" si="5"/>
        <v>0</v>
      </c>
      <c r="J12" s="88">
        <f t="shared" si="5"/>
        <v>0</v>
      </c>
      <c r="K12" s="88">
        <f t="shared" si="5"/>
        <v>0</v>
      </c>
      <c r="L12" s="156">
        <f t="shared" si="5"/>
        <v>0</v>
      </c>
    </row>
    <row r="13" spans="1:37" ht="21" customHeight="1" x14ac:dyDescent="0.25">
      <c r="A13" s="233" t="s">
        <v>69</v>
      </c>
      <c r="B13" s="234"/>
      <c r="C13" s="89">
        <v>0.2</v>
      </c>
      <c r="D13" s="89">
        <f>C13</f>
        <v>0.2</v>
      </c>
      <c r="E13" s="89">
        <f t="shared" si="5"/>
        <v>0.2</v>
      </c>
      <c r="F13" s="89">
        <f t="shared" si="5"/>
        <v>0.2</v>
      </c>
      <c r="G13" s="89">
        <f t="shared" si="5"/>
        <v>0.2</v>
      </c>
      <c r="H13" s="89">
        <f t="shared" si="5"/>
        <v>0.2</v>
      </c>
      <c r="I13" s="89">
        <f t="shared" si="5"/>
        <v>0.2</v>
      </c>
      <c r="J13" s="89">
        <f t="shared" si="5"/>
        <v>0.2</v>
      </c>
      <c r="K13" s="89">
        <f t="shared" si="5"/>
        <v>0.2</v>
      </c>
      <c r="L13" s="158">
        <f t="shared" si="5"/>
        <v>0.2</v>
      </c>
    </row>
    <row r="14" spans="1:37" ht="21" customHeight="1" x14ac:dyDescent="0.25">
      <c r="A14" s="229" t="s">
        <v>41</v>
      </c>
      <c r="B14" s="230"/>
      <c r="C14" s="78">
        <f>C13*C12</f>
        <v>0</v>
      </c>
      <c r="D14" s="78">
        <f>D13*D12</f>
        <v>0</v>
      </c>
      <c r="E14" s="78">
        <f t="shared" ref="E14:L14" si="6">E13*E12</f>
        <v>0</v>
      </c>
      <c r="F14" s="78">
        <f t="shared" si="6"/>
        <v>0</v>
      </c>
      <c r="G14" s="78">
        <f t="shared" si="6"/>
        <v>0</v>
      </c>
      <c r="H14" s="78">
        <f t="shared" si="6"/>
        <v>0</v>
      </c>
      <c r="I14" s="78">
        <f t="shared" si="6"/>
        <v>0</v>
      </c>
      <c r="J14" s="78">
        <f t="shared" si="6"/>
        <v>0</v>
      </c>
      <c r="K14" s="78">
        <f t="shared" si="6"/>
        <v>0</v>
      </c>
      <c r="L14" s="159">
        <f t="shared" si="6"/>
        <v>0</v>
      </c>
    </row>
    <row r="15" spans="1:37" s="6" customFormat="1" ht="29.25" customHeight="1" x14ac:dyDescent="0.25">
      <c r="A15" s="237" t="s">
        <v>77</v>
      </c>
      <c r="B15" s="238"/>
      <c r="C15" s="79" t="e">
        <f>C16/C7</f>
        <v>#DIV/0!</v>
      </c>
      <c r="D15" s="79" t="e">
        <f t="shared" ref="D15:L15" si="7">D16/D7</f>
        <v>#DIV/0!</v>
      </c>
      <c r="E15" s="79" t="e">
        <f t="shared" si="7"/>
        <v>#DIV/0!</v>
      </c>
      <c r="F15" s="79" t="e">
        <f t="shared" si="7"/>
        <v>#DIV/0!</v>
      </c>
      <c r="G15" s="79" t="e">
        <f t="shared" si="7"/>
        <v>#DIV/0!</v>
      </c>
      <c r="H15" s="79" t="e">
        <f t="shared" si="7"/>
        <v>#DIV/0!</v>
      </c>
      <c r="I15" s="79" t="e">
        <f t="shared" si="7"/>
        <v>#DIV/0!</v>
      </c>
      <c r="J15" s="79" t="e">
        <f t="shared" si="7"/>
        <v>#DIV/0!</v>
      </c>
      <c r="K15" s="79" t="e">
        <f t="shared" si="7"/>
        <v>#DIV/0!</v>
      </c>
      <c r="L15" s="160" t="e">
        <f t="shared" si="7"/>
        <v>#DIV/0!</v>
      </c>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s="5" customFormat="1" ht="28.5" customHeight="1" x14ac:dyDescent="0.25">
      <c r="A16" s="236" t="s">
        <v>78</v>
      </c>
      <c r="B16" s="239"/>
      <c r="C16" s="91">
        <f>'Stock Reconciliation '!B22</f>
        <v>0</v>
      </c>
      <c r="D16" s="91">
        <f>C16</f>
        <v>0</v>
      </c>
      <c r="E16" s="91">
        <f t="shared" ref="E16:L17" si="8">D16</f>
        <v>0</v>
      </c>
      <c r="F16" s="91">
        <f t="shared" si="8"/>
        <v>0</v>
      </c>
      <c r="G16" s="91">
        <f t="shared" si="8"/>
        <v>0</v>
      </c>
      <c r="H16" s="91">
        <f t="shared" si="8"/>
        <v>0</v>
      </c>
      <c r="I16" s="91">
        <f t="shared" si="8"/>
        <v>0</v>
      </c>
      <c r="J16" s="91">
        <f t="shared" si="8"/>
        <v>0</v>
      </c>
      <c r="K16" s="91">
        <f t="shared" si="8"/>
        <v>0</v>
      </c>
      <c r="L16" s="161">
        <f t="shared" si="8"/>
        <v>0</v>
      </c>
    </row>
    <row r="17" spans="1:12" ht="21" customHeight="1" x14ac:dyDescent="0.25">
      <c r="A17" s="233" t="s">
        <v>99</v>
      </c>
      <c r="B17" s="234"/>
      <c r="C17" s="92">
        <v>0</v>
      </c>
      <c r="D17" s="92">
        <f>C17</f>
        <v>0</v>
      </c>
      <c r="E17" s="92">
        <f t="shared" si="8"/>
        <v>0</v>
      </c>
      <c r="F17" s="92">
        <f t="shared" si="8"/>
        <v>0</v>
      </c>
      <c r="G17" s="92">
        <f t="shared" si="8"/>
        <v>0</v>
      </c>
      <c r="H17" s="92">
        <f t="shared" si="8"/>
        <v>0</v>
      </c>
      <c r="I17" s="92">
        <f t="shared" si="8"/>
        <v>0</v>
      </c>
      <c r="J17" s="92">
        <f t="shared" si="8"/>
        <v>0</v>
      </c>
      <c r="K17" s="92">
        <f t="shared" si="8"/>
        <v>0</v>
      </c>
      <c r="L17" s="162">
        <f t="shared" si="8"/>
        <v>0</v>
      </c>
    </row>
    <row r="18" spans="1:12" ht="21" customHeight="1" thickBot="1" x14ac:dyDescent="0.3">
      <c r="A18" s="240" t="s">
        <v>2</v>
      </c>
      <c r="B18" s="241"/>
      <c r="C18" s="163">
        <f>C11+C14+C16+C17</f>
        <v>0</v>
      </c>
      <c r="D18" s="163">
        <f>D11+D14+D16+D17</f>
        <v>0</v>
      </c>
      <c r="E18" s="163">
        <f t="shared" ref="E18:L18" si="9">E11+E14+E16+E17</f>
        <v>0</v>
      </c>
      <c r="F18" s="163">
        <f t="shared" si="9"/>
        <v>0</v>
      </c>
      <c r="G18" s="163">
        <f t="shared" si="9"/>
        <v>0</v>
      </c>
      <c r="H18" s="163">
        <f t="shared" si="9"/>
        <v>0</v>
      </c>
      <c r="I18" s="163">
        <f t="shared" si="9"/>
        <v>0</v>
      </c>
      <c r="J18" s="163">
        <f t="shared" si="9"/>
        <v>0</v>
      </c>
      <c r="K18" s="163">
        <f t="shared" si="9"/>
        <v>0</v>
      </c>
      <c r="L18" s="164">
        <f t="shared" si="9"/>
        <v>0</v>
      </c>
    </row>
    <row r="19" spans="1:12" ht="21" customHeight="1" thickBot="1" x14ac:dyDescent="0.3">
      <c r="A19" s="165"/>
      <c r="B19" s="166"/>
      <c r="C19" s="166"/>
      <c r="D19" s="166"/>
      <c r="E19" s="166"/>
      <c r="F19" s="166"/>
      <c r="G19" s="166"/>
      <c r="H19" s="166"/>
      <c r="I19" s="166"/>
      <c r="J19" s="166"/>
      <c r="K19" s="166"/>
      <c r="L19" s="166"/>
    </row>
    <row r="20" spans="1:12" ht="21" customHeight="1" x14ac:dyDescent="0.25">
      <c r="A20" s="242" t="s">
        <v>91</v>
      </c>
      <c r="B20" s="243"/>
      <c r="C20" s="167">
        <v>0</v>
      </c>
      <c r="D20" s="167">
        <f>C20</f>
        <v>0</v>
      </c>
      <c r="E20" s="167">
        <f>D20</f>
        <v>0</v>
      </c>
      <c r="F20" s="167">
        <f t="shared" ref="F20:L20" si="10">E20</f>
        <v>0</v>
      </c>
      <c r="G20" s="167">
        <f t="shared" si="10"/>
        <v>0</v>
      </c>
      <c r="H20" s="167">
        <f t="shared" si="10"/>
        <v>0</v>
      </c>
      <c r="I20" s="167">
        <f t="shared" si="10"/>
        <v>0</v>
      </c>
      <c r="J20" s="167">
        <f t="shared" si="10"/>
        <v>0</v>
      </c>
      <c r="K20" s="167">
        <f t="shared" si="10"/>
        <v>0</v>
      </c>
      <c r="L20" s="168">
        <f t="shared" si="10"/>
        <v>0</v>
      </c>
    </row>
    <row r="21" spans="1:12" ht="21" customHeight="1" x14ac:dyDescent="0.25">
      <c r="A21" s="229" t="s">
        <v>105</v>
      </c>
      <c r="B21" s="235"/>
      <c r="C21" s="93">
        <f>C20*C7</f>
        <v>0</v>
      </c>
      <c r="D21" s="93">
        <f>D20*D7</f>
        <v>0</v>
      </c>
      <c r="E21" s="93">
        <f t="shared" ref="E21:L21" si="11">E20*E7</f>
        <v>0</v>
      </c>
      <c r="F21" s="93">
        <f t="shared" si="11"/>
        <v>0</v>
      </c>
      <c r="G21" s="93">
        <f t="shared" si="11"/>
        <v>0</v>
      </c>
      <c r="H21" s="93">
        <f t="shared" si="11"/>
        <v>0</v>
      </c>
      <c r="I21" s="93">
        <f t="shared" si="11"/>
        <v>0</v>
      </c>
      <c r="J21" s="93">
        <f t="shared" si="11"/>
        <v>0</v>
      </c>
      <c r="K21" s="93">
        <f t="shared" si="11"/>
        <v>0</v>
      </c>
      <c r="L21" s="169">
        <f t="shared" si="11"/>
        <v>0</v>
      </c>
    </row>
    <row r="22" spans="1:12" ht="21" customHeight="1" x14ac:dyDescent="0.25">
      <c r="A22" s="244" t="s">
        <v>72</v>
      </c>
      <c r="B22" s="263"/>
      <c r="C22" s="95">
        <f>C23</f>
        <v>0</v>
      </c>
      <c r="D22" s="95">
        <f>C22</f>
        <v>0</v>
      </c>
      <c r="E22" s="95">
        <f t="shared" ref="E22:L25" si="12">D22</f>
        <v>0</v>
      </c>
      <c r="F22" s="95">
        <f t="shared" si="12"/>
        <v>0</v>
      </c>
      <c r="G22" s="95">
        <f>F22</f>
        <v>0</v>
      </c>
      <c r="H22" s="95">
        <f t="shared" si="12"/>
        <v>0</v>
      </c>
      <c r="I22" s="95">
        <f t="shared" si="12"/>
        <v>0</v>
      </c>
      <c r="J22" s="95">
        <f t="shared" si="12"/>
        <v>0</v>
      </c>
      <c r="K22" s="95">
        <f t="shared" si="12"/>
        <v>0</v>
      </c>
      <c r="L22" s="170">
        <f t="shared" si="12"/>
        <v>0</v>
      </c>
    </row>
    <row r="23" spans="1:12" ht="21" customHeight="1" x14ac:dyDescent="0.25">
      <c r="A23" s="244" t="s">
        <v>108</v>
      </c>
      <c r="B23" s="235"/>
      <c r="C23" s="95">
        <v>0</v>
      </c>
      <c r="D23" s="95">
        <f>C23*0.8+D22*0.2</f>
        <v>0</v>
      </c>
      <c r="E23" s="95">
        <f t="shared" ref="E23:L23" si="13">D23*0.8+E22*0.2</f>
        <v>0</v>
      </c>
      <c r="F23" s="95">
        <f t="shared" si="13"/>
        <v>0</v>
      </c>
      <c r="G23" s="95">
        <f t="shared" si="13"/>
        <v>0</v>
      </c>
      <c r="H23" s="95">
        <f t="shared" si="13"/>
        <v>0</v>
      </c>
      <c r="I23" s="95">
        <f t="shared" si="13"/>
        <v>0</v>
      </c>
      <c r="J23" s="95">
        <f t="shared" si="13"/>
        <v>0</v>
      </c>
      <c r="K23" s="95">
        <f t="shared" si="13"/>
        <v>0</v>
      </c>
      <c r="L23" s="170">
        <f t="shared" si="13"/>
        <v>0</v>
      </c>
    </row>
    <row r="24" spans="1:12" ht="21" customHeight="1" x14ac:dyDescent="0.25">
      <c r="A24" s="244" t="s">
        <v>101</v>
      </c>
      <c r="B24" s="235"/>
      <c r="C24" s="95">
        <v>0</v>
      </c>
      <c r="D24" s="95">
        <f>C24</f>
        <v>0</v>
      </c>
      <c r="E24" s="95">
        <f t="shared" si="12"/>
        <v>0</v>
      </c>
      <c r="F24" s="95">
        <f t="shared" si="12"/>
        <v>0</v>
      </c>
      <c r="G24" s="95">
        <f t="shared" si="12"/>
        <v>0</v>
      </c>
      <c r="H24" s="95">
        <f t="shared" si="12"/>
        <v>0</v>
      </c>
      <c r="I24" s="95">
        <f t="shared" si="12"/>
        <v>0</v>
      </c>
      <c r="J24" s="95">
        <f t="shared" si="12"/>
        <v>0</v>
      </c>
      <c r="K24" s="95">
        <f t="shared" si="12"/>
        <v>0</v>
      </c>
      <c r="L24" s="170">
        <f t="shared" si="12"/>
        <v>0</v>
      </c>
    </row>
    <row r="25" spans="1:12" ht="21" customHeight="1" x14ac:dyDescent="0.25">
      <c r="A25" s="244" t="s">
        <v>37</v>
      </c>
      <c r="B25" s="235"/>
      <c r="C25" s="140">
        <v>0.05</v>
      </c>
      <c r="D25" s="140">
        <f>C25</f>
        <v>0.05</v>
      </c>
      <c r="E25" s="140">
        <f>D25</f>
        <v>0.05</v>
      </c>
      <c r="F25" s="140">
        <f t="shared" si="12"/>
        <v>0.05</v>
      </c>
      <c r="G25" s="140">
        <f t="shared" si="12"/>
        <v>0.05</v>
      </c>
      <c r="H25" s="140">
        <f t="shared" si="12"/>
        <v>0.05</v>
      </c>
      <c r="I25" s="140">
        <f t="shared" si="12"/>
        <v>0.05</v>
      </c>
      <c r="J25" s="140">
        <f t="shared" si="12"/>
        <v>0.05</v>
      </c>
      <c r="K25" s="140">
        <f t="shared" si="12"/>
        <v>0.05</v>
      </c>
      <c r="L25" s="171">
        <f t="shared" si="12"/>
        <v>0.05</v>
      </c>
    </row>
    <row r="26" spans="1:12" ht="21" customHeight="1" x14ac:dyDescent="0.25">
      <c r="A26" s="245" t="s">
        <v>111</v>
      </c>
      <c r="B26" s="246"/>
      <c r="C26" s="93">
        <f>-C25*-B40</f>
        <v>0</v>
      </c>
      <c r="D26" s="93">
        <f t="shared" ref="D26:L26" si="14">-D25*-C40</f>
        <v>0</v>
      </c>
      <c r="E26" s="93">
        <f t="shared" si="14"/>
        <v>0</v>
      </c>
      <c r="F26" s="93">
        <f t="shared" si="14"/>
        <v>0</v>
      </c>
      <c r="G26" s="93">
        <f t="shared" si="14"/>
        <v>0</v>
      </c>
      <c r="H26" s="93">
        <f t="shared" si="14"/>
        <v>0</v>
      </c>
      <c r="I26" s="93">
        <f t="shared" si="14"/>
        <v>0</v>
      </c>
      <c r="J26" s="93">
        <f t="shared" si="14"/>
        <v>0</v>
      </c>
      <c r="K26" s="93">
        <f t="shared" si="14"/>
        <v>0</v>
      </c>
      <c r="L26" s="169">
        <f t="shared" si="14"/>
        <v>0</v>
      </c>
    </row>
    <row r="27" spans="1:12" ht="21" customHeight="1" x14ac:dyDescent="0.25">
      <c r="A27" s="229" t="s">
        <v>36</v>
      </c>
      <c r="B27" s="235"/>
      <c r="C27" s="126" t="e">
        <f t="shared" ref="C27:L27" si="15">(C26+C24)/C7</f>
        <v>#DIV/0!</v>
      </c>
      <c r="D27" s="126" t="e">
        <f t="shared" si="15"/>
        <v>#DIV/0!</v>
      </c>
      <c r="E27" s="126" t="e">
        <f t="shared" si="15"/>
        <v>#DIV/0!</v>
      </c>
      <c r="F27" s="126" t="e">
        <f t="shared" si="15"/>
        <v>#DIV/0!</v>
      </c>
      <c r="G27" s="126" t="e">
        <f t="shared" si="15"/>
        <v>#DIV/0!</v>
      </c>
      <c r="H27" s="126" t="e">
        <f t="shared" si="15"/>
        <v>#DIV/0!</v>
      </c>
      <c r="I27" s="126" t="e">
        <f t="shared" si="15"/>
        <v>#DIV/0!</v>
      </c>
      <c r="J27" s="126" t="e">
        <f t="shared" si="15"/>
        <v>#DIV/0!</v>
      </c>
      <c r="K27" s="126" t="e">
        <f t="shared" si="15"/>
        <v>#DIV/0!</v>
      </c>
      <c r="L27" s="172" t="e">
        <f t="shared" si="15"/>
        <v>#DIV/0!</v>
      </c>
    </row>
    <row r="28" spans="1:12" ht="21" customHeight="1" x14ac:dyDescent="0.25">
      <c r="A28" s="244" t="s">
        <v>39</v>
      </c>
      <c r="B28" s="235"/>
      <c r="C28" s="96">
        <v>0.23</v>
      </c>
      <c r="D28" s="96">
        <f>C28</f>
        <v>0.23</v>
      </c>
      <c r="E28" s="96">
        <f t="shared" ref="E28:L28" si="16">D28</f>
        <v>0.23</v>
      </c>
      <c r="F28" s="96">
        <f t="shared" si="16"/>
        <v>0.23</v>
      </c>
      <c r="G28" s="96">
        <f t="shared" si="16"/>
        <v>0.23</v>
      </c>
      <c r="H28" s="96">
        <f t="shared" si="16"/>
        <v>0.23</v>
      </c>
      <c r="I28" s="96">
        <f t="shared" si="16"/>
        <v>0.23</v>
      </c>
      <c r="J28" s="96">
        <f t="shared" si="16"/>
        <v>0.23</v>
      </c>
      <c r="K28" s="96">
        <f t="shared" si="16"/>
        <v>0.23</v>
      </c>
      <c r="L28" s="173">
        <f t="shared" si="16"/>
        <v>0.23</v>
      </c>
    </row>
    <row r="29" spans="1:12" ht="21" customHeight="1" x14ac:dyDescent="0.25">
      <c r="A29" s="244" t="s">
        <v>85</v>
      </c>
      <c r="B29" s="235"/>
      <c r="C29" s="93">
        <v>0</v>
      </c>
      <c r="D29" s="93">
        <f>IF(C18-(C29+C26+C24+C21+C23)&gt;0,0,-(C18-(C29+C26+C24+C21+C23)))</f>
        <v>0</v>
      </c>
      <c r="E29" s="93">
        <f t="shared" ref="E29:L29" si="17">IF(D18-(D29+D26+D24+D21+D23)&gt;0,0,-(D18-(D29+D26+D24+D21+D23)))</f>
        <v>0</v>
      </c>
      <c r="F29" s="93">
        <f t="shared" si="17"/>
        <v>0</v>
      </c>
      <c r="G29" s="93">
        <f t="shared" si="17"/>
        <v>0</v>
      </c>
      <c r="H29" s="93">
        <f t="shared" si="17"/>
        <v>0</v>
      </c>
      <c r="I29" s="93">
        <f t="shared" si="17"/>
        <v>0</v>
      </c>
      <c r="J29" s="93">
        <f t="shared" si="17"/>
        <v>0</v>
      </c>
      <c r="K29" s="93">
        <f t="shared" si="17"/>
        <v>0</v>
      </c>
      <c r="L29" s="169">
        <f t="shared" si="17"/>
        <v>0</v>
      </c>
    </row>
    <row r="30" spans="1:12" ht="21" customHeight="1" x14ac:dyDescent="0.25">
      <c r="A30" s="245" t="s">
        <v>110</v>
      </c>
      <c r="B30" s="246"/>
      <c r="C30" s="94">
        <f>IF(C28*(C18-C21-C23-C26-C24-C29)&lt;0,0,C28*(C18-C21-C23-C26-C24-C29))</f>
        <v>0</v>
      </c>
      <c r="D30" s="94">
        <f t="shared" ref="D30:L30" si="18">IF(D28*(D18-D21-D23-D26-D24-D29)&lt;0,0,D28*(D18-D21-D23-D26-D24-D29))</f>
        <v>0</v>
      </c>
      <c r="E30" s="94">
        <f t="shared" si="18"/>
        <v>0</v>
      </c>
      <c r="F30" s="94">
        <f t="shared" si="18"/>
        <v>0</v>
      </c>
      <c r="G30" s="94">
        <f t="shared" si="18"/>
        <v>0</v>
      </c>
      <c r="H30" s="94">
        <f t="shared" si="18"/>
        <v>0</v>
      </c>
      <c r="I30" s="94">
        <f t="shared" si="18"/>
        <v>0</v>
      </c>
      <c r="J30" s="94">
        <f t="shared" si="18"/>
        <v>0</v>
      </c>
      <c r="K30" s="94">
        <f t="shared" si="18"/>
        <v>0</v>
      </c>
      <c r="L30" s="174">
        <f t="shared" si="18"/>
        <v>0</v>
      </c>
    </row>
    <row r="31" spans="1:12" ht="21" customHeight="1" x14ac:dyDescent="0.25">
      <c r="A31" s="247" t="s">
        <v>112</v>
      </c>
      <c r="B31" s="248"/>
      <c r="C31" s="95">
        <v>0</v>
      </c>
      <c r="D31" s="95">
        <f>C31</f>
        <v>0</v>
      </c>
      <c r="E31" s="95">
        <f t="shared" ref="E31:L31" si="19">D31</f>
        <v>0</v>
      </c>
      <c r="F31" s="95">
        <f t="shared" si="19"/>
        <v>0</v>
      </c>
      <c r="G31" s="95">
        <f t="shared" si="19"/>
        <v>0</v>
      </c>
      <c r="H31" s="95">
        <f t="shared" si="19"/>
        <v>0</v>
      </c>
      <c r="I31" s="95">
        <f t="shared" si="19"/>
        <v>0</v>
      </c>
      <c r="J31" s="95">
        <f t="shared" si="19"/>
        <v>0</v>
      </c>
      <c r="K31" s="95">
        <f t="shared" si="19"/>
        <v>0</v>
      </c>
      <c r="L31" s="170">
        <f t="shared" si="19"/>
        <v>0</v>
      </c>
    </row>
    <row r="32" spans="1:12" ht="21" customHeight="1" thickBot="1" x14ac:dyDescent="0.3">
      <c r="A32" s="240" t="s">
        <v>88</v>
      </c>
      <c r="B32" s="249"/>
      <c r="C32" s="163">
        <f>C21+C22+C24+C26+C30+C31</f>
        <v>0</v>
      </c>
      <c r="D32" s="163">
        <f t="shared" ref="D32:L32" si="20">D21+D22+D24+D26+C30+D31</f>
        <v>0</v>
      </c>
      <c r="E32" s="163">
        <f t="shared" si="20"/>
        <v>0</v>
      </c>
      <c r="F32" s="163">
        <f t="shared" si="20"/>
        <v>0</v>
      </c>
      <c r="G32" s="163">
        <f t="shared" si="20"/>
        <v>0</v>
      </c>
      <c r="H32" s="163">
        <f t="shared" si="20"/>
        <v>0</v>
      </c>
      <c r="I32" s="163">
        <f t="shared" si="20"/>
        <v>0</v>
      </c>
      <c r="J32" s="163">
        <f t="shared" si="20"/>
        <v>0</v>
      </c>
      <c r="K32" s="163">
        <f t="shared" si="20"/>
        <v>0</v>
      </c>
      <c r="L32" s="164">
        <f t="shared" si="20"/>
        <v>0</v>
      </c>
    </row>
    <row r="33" spans="1:12" ht="21" customHeight="1" thickBot="1" x14ac:dyDescent="0.3">
      <c r="A33" s="175"/>
      <c r="B33" s="176"/>
      <c r="C33" s="176"/>
      <c r="D33" s="176"/>
      <c r="E33" s="176"/>
      <c r="F33" s="176"/>
      <c r="G33" s="176"/>
      <c r="H33" s="176"/>
      <c r="I33" s="176"/>
      <c r="J33" s="176"/>
      <c r="K33" s="176"/>
      <c r="L33" s="176"/>
    </row>
    <row r="34" spans="1:12" ht="21" customHeight="1" x14ac:dyDescent="0.25">
      <c r="A34" s="261" t="s">
        <v>76</v>
      </c>
      <c r="B34" s="262"/>
      <c r="C34" s="202"/>
      <c r="D34" s="203"/>
      <c r="E34" s="203"/>
      <c r="F34" s="203"/>
      <c r="G34" s="204"/>
      <c r="H34" s="203"/>
      <c r="I34" s="203"/>
      <c r="J34" s="203"/>
      <c r="K34" s="203"/>
      <c r="L34" s="205"/>
    </row>
    <row r="35" spans="1:12" ht="21" customHeight="1" x14ac:dyDescent="0.25">
      <c r="A35" s="254" t="s">
        <v>109</v>
      </c>
      <c r="B35" s="255"/>
      <c r="C35" s="81">
        <f>C18-C32-C34</f>
        <v>0</v>
      </c>
      <c r="D35" s="81">
        <f t="shared" ref="D35:L35" si="21">D18-D32-D34</f>
        <v>0</v>
      </c>
      <c r="E35" s="81">
        <f t="shared" si="21"/>
        <v>0</v>
      </c>
      <c r="F35" s="81">
        <f t="shared" si="21"/>
        <v>0</v>
      </c>
      <c r="G35" s="81">
        <f t="shared" si="21"/>
        <v>0</v>
      </c>
      <c r="H35" s="81">
        <f t="shared" si="21"/>
        <v>0</v>
      </c>
      <c r="I35" s="81">
        <f t="shared" si="21"/>
        <v>0</v>
      </c>
      <c r="J35" s="81">
        <f t="shared" si="21"/>
        <v>0</v>
      </c>
      <c r="K35" s="81">
        <f t="shared" si="21"/>
        <v>0</v>
      </c>
      <c r="L35" s="177">
        <f t="shared" si="21"/>
        <v>0</v>
      </c>
    </row>
    <row r="36" spans="1:12" ht="21" customHeight="1" x14ac:dyDescent="0.25">
      <c r="A36" s="256" t="s">
        <v>3</v>
      </c>
      <c r="B36" s="257"/>
      <c r="C36" s="82" t="e">
        <f t="shared" ref="C36:L36" si="22">C35/C7</f>
        <v>#DIV/0!</v>
      </c>
      <c r="D36" s="82" t="e">
        <f t="shared" si="22"/>
        <v>#DIV/0!</v>
      </c>
      <c r="E36" s="82" t="e">
        <f t="shared" si="22"/>
        <v>#DIV/0!</v>
      </c>
      <c r="F36" s="82" t="e">
        <f t="shared" si="22"/>
        <v>#DIV/0!</v>
      </c>
      <c r="G36" s="82" t="e">
        <f t="shared" si="22"/>
        <v>#DIV/0!</v>
      </c>
      <c r="H36" s="82" t="e">
        <f t="shared" si="22"/>
        <v>#DIV/0!</v>
      </c>
      <c r="I36" s="82" t="e">
        <f t="shared" si="22"/>
        <v>#DIV/0!</v>
      </c>
      <c r="J36" s="82" t="e">
        <f t="shared" si="22"/>
        <v>#DIV/0!</v>
      </c>
      <c r="K36" s="82" t="e">
        <f t="shared" si="22"/>
        <v>#DIV/0!</v>
      </c>
      <c r="L36" s="178" t="e">
        <f t="shared" si="22"/>
        <v>#DIV/0!</v>
      </c>
    </row>
    <row r="37" spans="1:12" ht="21" customHeight="1" x14ac:dyDescent="0.25">
      <c r="A37" s="258" t="s">
        <v>106</v>
      </c>
      <c r="B37" s="259"/>
      <c r="C37" s="192" t="e">
        <f t="shared" ref="C37:L37" si="23">-C36+C10</f>
        <v>#DIV/0!</v>
      </c>
      <c r="D37" s="194" t="e">
        <f t="shared" si="23"/>
        <v>#DIV/0!</v>
      </c>
      <c r="E37" s="192" t="e">
        <f t="shared" si="23"/>
        <v>#DIV/0!</v>
      </c>
      <c r="F37" s="194" t="e">
        <f t="shared" si="23"/>
        <v>#DIV/0!</v>
      </c>
      <c r="G37" s="194" t="e">
        <f t="shared" si="23"/>
        <v>#DIV/0!</v>
      </c>
      <c r="H37" s="192" t="e">
        <f t="shared" si="23"/>
        <v>#DIV/0!</v>
      </c>
      <c r="I37" s="192" t="e">
        <f t="shared" si="23"/>
        <v>#DIV/0!</v>
      </c>
      <c r="J37" s="192" t="e">
        <f t="shared" si="23"/>
        <v>#DIV/0!</v>
      </c>
      <c r="K37" s="192" t="e">
        <f t="shared" si="23"/>
        <v>#DIV/0!</v>
      </c>
      <c r="L37" s="197" t="e">
        <f t="shared" si="23"/>
        <v>#DIV/0!</v>
      </c>
    </row>
    <row r="38" spans="1:12" ht="27" customHeight="1" x14ac:dyDescent="0.25">
      <c r="A38" s="189" t="s">
        <v>94</v>
      </c>
      <c r="B38" s="191" t="s">
        <v>38</v>
      </c>
      <c r="C38" s="201"/>
      <c r="D38" s="201"/>
      <c r="E38" s="195"/>
      <c r="F38" s="201"/>
      <c r="G38" s="200"/>
      <c r="H38" s="195"/>
      <c r="I38" s="201"/>
      <c r="J38" s="201"/>
      <c r="K38" s="200"/>
      <c r="L38" s="198"/>
    </row>
    <row r="39" spans="1:12" ht="21" customHeight="1" x14ac:dyDescent="0.25">
      <c r="A39" s="188" t="s">
        <v>102</v>
      </c>
      <c r="B39" s="190">
        <f>'Balance Sheet'!D18</f>
        <v>0</v>
      </c>
      <c r="C39" s="193">
        <f>B39+C34</f>
        <v>0</v>
      </c>
      <c r="D39" s="193">
        <f>C43+D34</f>
        <v>0</v>
      </c>
      <c r="E39" s="193">
        <f t="shared" ref="E39:L39" si="24">D43+E34</f>
        <v>0</v>
      </c>
      <c r="F39" s="193">
        <f t="shared" si="24"/>
        <v>0</v>
      </c>
      <c r="G39" s="196">
        <f t="shared" si="24"/>
        <v>0</v>
      </c>
      <c r="H39" s="193">
        <f t="shared" si="24"/>
        <v>0</v>
      </c>
      <c r="I39" s="193">
        <f t="shared" si="24"/>
        <v>0</v>
      </c>
      <c r="J39" s="193">
        <f t="shared" si="24"/>
        <v>0</v>
      </c>
      <c r="K39" s="193">
        <f t="shared" si="24"/>
        <v>0</v>
      </c>
      <c r="L39" s="199">
        <f t="shared" si="24"/>
        <v>0</v>
      </c>
    </row>
    <row r="40" spans="1:12" ht="21" customHeight="1" x14ac:dyDescent="0.25">
      <c r="A40" s="179" t="s">
        <v>113</v>
      </c>
      <c r="B40" s="148">
        <f>'Balance Sheet'!D26</f>
        <v>0</v>
      </c>
      <c r="C40" s="80">
        <f>B40-C35</f>
        <v>0</v>
      </c>
      <c r="D40" s="80">
        <f>C40-D35</f>
        <v>0</v>
      </c>
      <c r="E40" s="80">
        <f t="shared" ref="E40:L40" si="25">D40-E35</f>
        <v>0</v>
      </c>
      <c r="F40" s="80">
        <f t="shared" si="25"/>
        <v>0</v>
      </c>
      <c r="G40" s="80">
        <f t="shared" si="25"/>
        <v>0</v>
      </c>
      <c r="H40" s="80">
        <f t="shared" si="25"/>
        <v>0</v>
      </c>
      <c r="I40" s="80">
        <f t="shared" si="25"/>
        <v>0</v>
      </c>
      <c r="J40" s="80">
        <f t="shared" si="25"/>
        <v>0</v>
      </c>
      <c r="K40" s="80">
        <f t="shared" si="25"/>
        <v>0</v>
      </c>
      <c r="L40" s="180">
        <f t="shared" si="25"/>
        <v>0</v>
      </c>
    </row>
    <row r="41" spans="1:12" ht="21" customHeight="1" x14ac:dyDescent="0.25">
      <c r="A41" s="256" t="s">
        <v>86</v>
      </c>
      <c r="B41" s="260"/>
      <c r="C41" s="136">
        <v>0</v>
      </c>
      <c r="D41" s="136">
        <f>C41</f>
        <v>0</v>
      </c>
      <c r="E41" s="136">
        <f t="shared" ref="E41:L41" si="26">D41</f>
        <v>0</v>
      </c>
      <c r="F41" s="136">
        <f t="shared" si="26"/>
        <v>0</v>
      </c>
      <c r="G41" s="136">
        <f t="shared" si="26"/>
        <v>0</v>
      </c>
      <c r="H41" s="136">
        <f t="shared" si="26"/>
        <v>0</v>
      </c>
      <c r="I41" s="136">
        <f t="shared" si="26"/>
        <v>0</v>
      </c>
      <c r="J41" s="136">
        <f t="shared" si="26"/>
        <v>0</v>
      </c>
      <c r="K41" s="136">
        <f t="shared" si="26"/>
        <v>0</v>
      </c>
      <c r="L41" s="181">
        <f t="shared" si="26"/>
        <v>0</v>
      </c>
    </row>
    <row r="42" spans="1:12" ht="21" customHeight="1" x14ac:dyDescent="0.25">
      <c r="A42" s="256" t="s">
        <v>92</v>
      </c>
      <c r="B42" s="260"/>
      <c r="C42" s="80">
        <f>C39*C41</f>
        <v>0</v>
      </c>
      <c r="D42" s="80">
        <f t="shared" ref="D42:L42" si="27">D39*D41</f>
        <v>0</v>
      </c>
      <c r="E42" s="80">
        <f t="shared" si="27"/>
        <v>0</v>
      </c>
      <c r="F42" s="80">
        <f t="shared" si="27"/>
        <v>0</v>
      </c>
      <c r="G42" s="80">
        <f t="shared" si="27"/>
        <v>0</v>
      </c>
      <c r="H42" s="80">
        <f t="shared" si="27"/>
        <v>0</v>
      </c>
      <c r="I42" s="80">
        <f t="shared" si="27"/>
        <v>0</v>
      </c>
      <c r="J42" s="80">
        <f t="shared" si="27"/>
        <v>0</v>
      </c>
      <c r="K42" s="80">
        <f t="shared" si="27"/>
        <v>0</v>
      </c>
      <c r="L42" s="180">
        <f t="shared" si="27"/>
        <v>0</v>
      </c>
    </row>
    <row r="43" spans="1:12" ht="21" customHeight="1" x14ac:dyDescent="0.25">
      <c r="A43" s="256" t="s">
        <v>100</v>
      </c>
      <c r="B43" s="260"/>
      <c r="C43" s="80">
        <f>C39+C42</f>
        <v>0</v>
      </c>
      <c r="D43" s="80">
        <f t="shared" ref="D43:L43" si="28">D39+D42</f>
        <v>0</v>
      </c>
      <c r="E43" s="80">
        <f t="shared" si="28"/>
        <v>0</v>
      </c>
      <c r="F43" s="80">
        <f t="shared" si="28"/>
        <v>0</v>
      </c>
      <c r="G43" s="80">
        <f t="shared" si="28"/>
        <v>0</v>
      </c>
      <c r="H43" s="80">
        <f t="shared" si="28"/>
        <v>0</v>
      </c>
      <c r="I43" s="80">
        <f t="shared" si="28"/>
        <v>0</v>
      </c>
      <c r="J43" s="80">
        <f t="shared" si="28"/>
        <v>0</v>
      </c>
      <c r="K43" s="80">
        <f t="shared" si="28"/>
        <v>0</v>
      </c>
      <c r="L43" s="180">
        <f t="shared" si="28"/>
        <v>0</v>
      </c>
    </row>
    <row r="44" spans="1:12" ht="21" customHeight="1" x14ac:dyDescent="0.25">
      <c r="A44" s="179" t="s">
        <v>4</v>
      </c>
      <c r="B44" s="83" t="str">
        <f>IF(B40=0,"",B40/B39)</f>
        <v/>
      </c>
      <c r="C44" s="83" t="str">
        <f>IF(C43=0,"",C40/C39)</f>
        <v/>
      </c>
      <c r="D44" s="83" t="str">
        <f t="shared" ref="D44:L44" si="29">IF(D43=0,"",D40/D39)</f>
        <v/>
      </c>
      <c r="E44" s="83" t="str">
        <f t="shared" si="29"/>
        <v/>
      </c>
      <c r="F44" s="83" t="str">
        <f t="shared" si="29"/>
        <v/>
      </c>
      <c r="G44" s="83" t="str">
        <f t="shared" si="29"/>
        <v/>
      </c>
      <c r="H44" s="83" t="str">
        <f t="shared" si="29"/>
        <v/>
      </c>
      <c r="I44" s="83" t="str">
        <f t="shared" si="29"/>
        <v/>
      </c>
      <c r="J44" s="83" t="str">
        <f t="shared" si="29"/>
        <v/>
      </c>
      <c r="K44" s="83" t="str">
        <f t="shared" si="29"/>
        <v/>
      </c>
      <c r="L44" s="182" t="str">
        <f t="shared" si="29"/>
        <v/>
      </c>
    </row>
    <row r="45" spans="1:12" ht="21" customHeight="1" x14ac:dyDescent="0.25">
      <c r="A45" s="183" t="s">
        <v>117</v>
      </c>
      <c r="B45" s="81">
        <f>B39-B40</f>
        <v>0</v>
      </c>
      <c r="C45" s="81">
        <f>C43-C40</f>
        <v>0</v>
      </c>
      <c r="D45" s="81">
        <f t="shared" ref="D45:L45" si="30">D43-D40</f>
        <v>0</v>
      </c>
      <c r="E45" s="81">
        <f t="shared" si="30"/>
        <v>0</v>
      </c>
      <c r="F45" s="81">
        <f t="shared" si="30"/>
        <v>0</v>
      </c>
      <c r="G45" s="81">
        <f t="shared" si="30"/>
        <v>0</v>
      </c>
      <c r="H45" s="81">
        <f t="shared" si="30"/>
        <v>0</v>
      </c>
      <c r="I45" s="81">
        <f t="shared" si="30"/>
        <v>0</v>
      </c>
      <c r="J45" s="81">
        <f t="shared" si="30"/>
        <v>0</v>
      </c>
      <c r="K45" s="81">
        <f t="shared" si="30"/>
        <v>0</v>
      </c>
      <c r="L45" s="177">
        <f t="shared" si="30"/>
        <v>0</v>
      </c>
    </row>
    <row r="46" spans="1:12" ht="21" customHeight="1" thickBot="1" x14ac:dyDescent="0.3">
      <c r="A46" s="184" t="s">
        <v>107</v>
      </c>
      <c r="B46" s="185"/>
      <c r="C46" s="186" t="str">
        <f>IF(B45=0,"",(C45/$B$45)^(1/C4)-1)</f>
        <v/>
      </c>
      <c r="D46" s="186" t="str">
        <f>IF(B45=0,"",(D45/$B$45)^(1/D4)-1)</f>
        <v/>
      </c>
      <c r="E46" s="186" t="str">
        <f>IF(B45=0,"",(E45/$B$45)^(1/E4)-1)</f>
        <v/>
      </c>
      <c r="F46" s="186" t="str">
        <f>IF(B45=0,"",(F45/$B$45)^(1/F4)-1)</f>
        <v/>
      </c>
      <c r="G46" s="186" t="str">
        <f>IF(B45=0,"",(G45/$B$45)^(1/G4)-1)</f>
        <v/>
      </c>
      <c r="H46" s="186" t="str">
        <f>IF(B45=0,"",(H45/$B$45)^(1/H4)-1)</f>
        <v/>
      </c>
      <c r="I46" s="186" t="str">
        <f>IF(B45=0,"",(I45/$B$45)^(1/I4)-1)</f>
        <v/>
      </c>
      <c r="J46" s="186" t="str">
        <f>IF(B45=0,"",(J45/$B$45)^(1/J4)-1)</f>
        <v/>
      </c>
      <c r="K46" s="186" t="str">
        <f>IF(B45=0,"",(K45/$B$45)^(1/K4)-1)</f>
        <v/>
      </c>
      <c r="L46" s="187" t="str">
        <f>IF(B45=0,"",(L45/$B$45)^(1/L4)-1)</f>
        <v/>
      </c>
    </row>
    <row r="47" spans="1:12" s="5" customFormat="1" ht="21" customHeight="1" x14ac:dyDescent="0.25">
      <c r="A47" s="104" t="s">
        <v>80</v>
      </c>
      <c r="B47" s="84"/>
      <c r="C47" s="84"/>
      <c r="D47" s="84"/>
      <c r="E47" s="84"/>
      <c r="F47" s="84"/>
      <c r="G47" s="84"/>
      <c r="H47" s="84"/>
      <c r="I47" s="84"/>
      <c r="J47" s="84"/>
      <c r="K47" s="84"/>
      <c r="L47" s="84"/>
    </row>
    <row r="48" spans="1:12" s="5" customFormat="1" ht="45" customHeight="1" x14ac:dyDescent="0.25">
      <c r="A48" s="253" t="s">
        <v>84</v>
      </c>
      <c r="B48" s="253"/>
      <c r="C48" s="253"/>
      <c r="D48" s="253"/>
      <c r="E48" s="253"/>
      <c r="F48" s="253"/>
      <c r="G48" s="253"/>
      <c r="H48" s="253"/>
      <c r="I48" s="253"/>
      <c r="J48" s="253"/>
      <c r="K48" s="253"/>
      <c r="L48" s="253"/>
    </row>
    <row r="49" spans="1:12" s="5" customFormat="1" ht="15" customHeight="1" x14ac:dyDescent="0.25">
      <c r="A49" s="85"/>
      <c r="B49" s="86"/>
      <c r="C49" s="86"/>
      <c r="D49" s="86"/>
      <c r="E49" s="86"/>
      <c r="F49" s="86"/>
      <c r="G49" s="86"/>
      <c r="H49" s="86"/>
      <c r="I49" s="86"/>
      <c r="J49" s="86"/>
      <c r="K49" s="86"/>
      <c r="L49" s="86"/>
    </row>
    <row r="50" spans="1:12" s="56" customFormat="1" ht="21" customHeight="1" x14ac:dyDescent="0.25">
      <c r="A50" s="119"/>
    </row>
    <row r="51" spans="1:12" s="56" customFormat="1" ht="21" customHeight="1" x14ac:dyDescent="0.25">
      <c r="A51" s="119"/>
    </row>
    <row r="52" spans="1:12" s="56" customFormat="1" ht="21" customHeight="1" x14ac:dyDescent="0.25">
      <c r="A52" s="119"/>
    </row>
    <row r="53" spans="1:12" s="56" customFormat="1" x14ac:dyDescent="0.25">
      <c r="A53" s="119"/>
    </row>
    <row r="54" spans="1:12" s="56" customFormat="1" x14ac:dyDescent="0.25">
      <c r="A54" s="119"/>
    </row>
    <row r="55" spans="1:12" s="56" customFormat="1" x14ac:dyDescent="0.25">
      <c r="A55" s="119"/>
    </row>
    <row r="56" spans="1:12" s="56" customFormat="1" x14ac:dyDescent="0.25">
      <c r="A56" s="123"/>
      <c r="B56" s="124"/>
      <c r="C56" s="125"/>
      <c r="D56" s="125"/>
      <c r="E56" s="125"/>
      <c r="F56" s="125"/>
      <c r="G56" s="125"/>
      <c r="H56" s="125"/>
      <c r="I56" s="125"/>
      <c r="J56" s="125"/>
      <c r="K56" s="125"/>
      <c r="L56" s="125"/>
    </row>
    <row r="57" spans="1:12" s="56" customFormat="1" ht="21" customHeight="1" x14ac:dyDescent="0.25">
      <c r="A57" s="120"/>
      <c r="B57" s="121"/>
      <c r="C57" s="122"/>
      <c r="D57" s="122"/>
      <c r="E57" s="122"/>
      <c r="F57" s="122"/>
      <c r="G57" s="122"/>
      <c r="H57" s="122"/>
      <c r="I57" s="122"/>
      <c r="J57" s="122"/>
      <c r="K57" s="122"/>
      <c r="L57" s="122">
        <f t="shared" ref="L57" si="31">($B$56*K57)+K57</f>
        <v>0</v>
      </c>
    </row>
    <row r="58" spans="1:12" s="56" customFormat="1" x14ac:dyDescent="0.25">
      <c r="A58" s="119"/>
    </row>
    <row r="59" spans="1:12" s="56" customFormat="1" x14ac:dyDescent="0.25">
      <c r="A59" s="119"/>
    </row>
    <row r="60" spans="1:12" s="56" customFormat="1" x14ac:dyDescent="0.25"/>
    <row r="61" spans="1:12" s="5" customFormat="1" x14ac:dyDescent="0.25"/>
    <row r="62" spans="1:12" s="5" customFormat="1" x14ac:dyDescent="0.25"/>
    <row r="63" spans="1:12" s="5" customFormat="1" x14ac:dyDescent="0.25"/>
    <row r="64" spans="1:12"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sheetData>
  <sheetProtection algorithmName="SHA-512" hashValue="3rnaJBOqbE8EXM8g7Eck/y3uWMSrEBqr71yLZoXs9EcfDAJEBxpy4X9BXzZBwqBc38T1YX8gcDn1Izx7pmVeEw==" saltValue="Yuq9RIpyFxNh/mH24CqxrQ==" spinCount="100000" sheet="1" objects="1" scenarios="1"/>
  <scenarios current="0">
    <scenario name="Changing interest rate" locked="1" count="1" user="Matt Benton" comment="Created by Matt Benton on 6/07/2016_x000a_Modified by Matt Benton on 6/07/2016">
      <inputCells r="C25" val="0.0575" numFmtId="10"/>
    </scenario>
  </scenarios>
  <mergeCells count="38">
    <mergeCell ref="A2:B2"/>
    <mergeCell ref="C2:G2"/>
    <mergeCell ref="A48:L48"/>
    <mergeCell ref="A35:B35"/>
    <mergeCell ref="A36:B36"/>
    <mergeCell ref="A37:B37"/>
    <mergeCell ref="A41:B41"/>
    <mergeCell ref="A42:B42"/>
    <mergeCell ref="A43:B43"/>
    <mergeCell ref="A34:B34"/>
    <mergeCell ref="A22:B22"/>
    <mergeCell ref="A23:B23"/>
    <mergeCell ref="A24:B24"/>
    <mergeCell ref="A25:B25"/>
    <mergeCell ref="A26:B26"/>
    <mergeCell ref="A27:B27"/>
    <mergeCell ref="A28:B28"/>
    <mergeCell ref="A29:B29"/>
    <mergeCell ref="A30:B30"/>
    <mergeCell ref="A31:B31"/>
    <mergeCell ref="A32:B32"/>
    <mergeCell ref="A21:B21"/>
    <mergeCell ref="A9:B9"/>
    <mergeCell ref="A10:B10"/>
    <mergeCell ref="A11:B11"/>
    <mergeCell ref="A12:B12"/>
    <mergeCell ref="A13:B13"/>
    <mergeCell ref="A14:B14"/>
    <mergeCell ref="A15:B15"/>
    <mergeCell ref="A16:B16"/>
    <mergeCell ref="A17:B17"/>
    <mergeCell ref="A18:B18"/>
    <mergeCell ref="A20:B20"/>
    <mergeCell ref="A8:B8"/>
    <mergeCell ref="A4:B4"/>
    <mergeCell ref="A5:B5"/>
    <mergeCell ref="A6:B6"/>
    <mergeCell ref="A7:B7"/>
  </mergeCells>
  <printOptions horizontalCentered="1" verticalCentered="1"/>
  <pageMargins left="0.24000000000000002" right="0.24000000000000002" top="0.16" bottom="0.2" header="0.31" footer="0.31"/>
  <pageSetup paperSize="9" scale="6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9C899-816E-4408-BB7B-339EB1BA3C99}">
  <sheetPr>
    <pageSetUpPr fitToPage="1"/>
  </sheetPr>
  <dimension ref="A1:AK103"/>
  <sheetViews>
    <sheetView zoomScale="90" zoomScaleNormal="90" zoomScalePageLayoutView="120" workbookViewId="0">
      <pane xSplit="2" ySplit="4" topLeftCell="C21" activePane="bottomRight" state="frozen"/>
      <selection activeCell="I14" sqref="I14"/>
      <selection pane="topRight" activeCell="I14" sqref="I14"/>
      <selection pane="bottomLeft" activeCell="I14" sqref="I14"/>
      <selection pane="bottomRight" activeCell="C41" sqref="C41"/>
    </sheetView>
  </sheetViews>
  <sheetFormatPr defaultColWidth="8.85546875" defaultRowHeight="15" x14ac:dyDescent="0.25"/>
  <cols>
    <col min="1" max="1" width="47.28515625" customWidth="1"/>
    <col min="2" max="12" width="11.42578125" customWidth="1"/>
    <col min="13" max="37" width="8.85546875" style="5"/>
  </cols>
  <sheetData>
    <row r="1" spans="1:37" ht="19.149999999999999" customHeight="1" thickBot="1" x14ac:dyDescent="0.3">
      <c r="A1" s="149" t="s">
        <v>121</v>
      </c>
      <c r="B1" s="150"/>
      <c r="C1" s="149" t="s">
        <v>122</v>
      </c>
      <c r="D1" s="150"/>
      <c r="E1" s="150"/>
      <c r="F1" s="150"/>
      <c r="G1" s="150"/>
      <c r="H1" s="150"/>
      <c r="I1" s="150"/>
      <c r="J1" s="150"/>
      <c r="K1" s="150"/>
      <c r="L1" s="150"/>
    </row>
    <row r="2" spans="1:37" ht="30" customHeight="1" thickBot="1" x14ac:dyDescent="0.3">
      <c r="A2" s="250" t="s">
        <v>131</v>
      </c>
      <c r="B2" s="251"/>
      <c r="C2" s="252"/>
      <c r="D2" s="252"/>
      <c r="E2" s="252"/>
      <c r="F2" s="252"/>
      <c r="G2" s="252"/>
      <c r="H2" s="147"/>
      <c r="I2" s="147"/>
      <c r="J2" s="147"/>
      <c r="K2" s="68"/>
      <c r="L2" s="68"/>
    </row>
    <row r="3" spans="1:37" ht="9.9499999999999993" customHeight="1" thickBot="1" x14ac:dyDescent="0.3">
      <c r="A3" s="9"/>
      <c r="B3" s="5"/>
      <c r="C3" s="5"/>
      <c r="D3" s="5"/>
      <c r="E3" s="5"/>
      <c r="F3" s="5"/>
      <c r="G3" s="5"/>
      <c r="H3" s="5"/>
      <c r="I3" s="5"/>
      <c r="J3" s="5"/>
      <c r="K3" s="5"/>
      <c r="L3" s="5"/>
    </row>
    <row r="4" spans="1:37" ht="21" customHeight="1" x14ac:dyDescent="0.25">
      <c r="A4" s="231" t="s">
        <v>0</v>
      </c>
      <c r="B4" s="232"/>
      <c r="C4" s="153">
        <v>1</v>
      </c>
      <c r="D4" s="153">
        <v>2</v>
      </c>
      <c r="E4" s="153">
        <v>3</v>
      </c>
      <c r="F4" s="153">
        <v>4</v>
      </c>
      <c r="G4" s="153">
        <v>5</v>
      </c>
      <c r="H4" s="153">
        <v>6</v>
      </c>
      <c r="I4" s="153">
        <v>7</v>
      </c>
      <c r="J4" s="153">
        <v>8</v>
      </c>
      <c r="K4" s="153">
        <v>9</v>
      </c>
      <c r="L4" s="154">
        <v>10</v>
      </c>
    </row>
    <row r="5" spans="1:37" ht="21" customHeight="1" x14ac:dyDescent="0.25">
      <c r="A5" s="233" t="s">
        <v>90</v>
      </c>
      <c r="B5" s="234"/>
      <c r="C5" s="87">
        <f>'Scenario 1'!C5</f>
        <v>0</v>
      </c>
      <c r="D5" s="87">
        <f>C5</f>
        <v>0</v>
      </c>
      <c r="E5" s="87">
        <f t="shared" ref="E5:L7" si="0">D5</f>
        <v>0</v>
      </c>
      <c r="F5" s="87">
        <f t="shared" si="0"/>
        <v>0</v>
      </c>
      <c r="G5" s="87">
        <f t="shared" si="0"/>
        <v>0</v>
      </c>
      <c r="H5" s="87">
        <f t="shared" si="0"/>
        <v>0</v>
      </c>
      <c r="I5" s="87">
        <f t="shared" si="0"/>
        <v>0</v>
      </c>
      <c r="J5" s="87">
        <f t="shared" si="0"/>
        <v>0</v>
      </c>
      <c r="K5" s="87">
        <f t="shared" si="0"/>
        <v>0</v>
      </c>
      <c r="L5" s="155">
        <f t="shared" si="0"/>
        <v>0</v>
      </c>
    </row>
    <row r="6" spans="1:37" ht="21" customHeight="1" x14ac:dyDescent="0.25">
      <c r="A6" s="233" t="s">
        <v>6</v>
      </c>
      <c r="B6" s="234"/>
      <c r="C6" s="87">
        <f>'Scenario 1'!C6</f>
        <v>0</v>
      </c>
      <c r="D6" s="87">
        <f>C6</f>
        <v>0</v>
      </c>
      <c r="E6" s="87">
        <f t="shared" si="0"/>
        <v>0</v>
      </c>
      <c r="F6" s="87">
        <f t="shared" si="0"/>
        <v>0</v>
      </c>
      <c r="G6" s="87">
        <f t="shared" si="0"/>
        <v>0</v>
      </c>
      <c r="H6" s="87">
        <f t="shared" si="0"/>
        <v>0</v>
      </c>
      <c r="I6" s="87">
        <f t="shared" si="0"/>
        <v>0</v>
      </c>
      <c r="J6" s="87">
        <f t="shared" si="0"/>
        <v>0</v>
      </c>
      <c r="K6" s="87">
        <f t="shared" si="0"/>
        <v>0</v>
      </c>
      <c r="L6" s="155">
        <f t="shared" si="0"/>
        <v>0</v>
      </c>
    </row>
    <row r="7" spans="1:37" ht="21" customHeight="1" x14ac:dyDescent="0.25">
      <c r="A7" s="233" t="s">
        <v>1</v>
      </c>
      <c r="B7" s="234"/>
      <c r="C7" s="87">
        <f>'Scenario 1'!C7</f>
        <v>0</v>
      </c>
      <c r="D7" s="88">
        <f>C7</f>
        <v>0</v>
      </c>
      <c r="E7" s="88">
        <f>D7</f>
        <v>0</v>
      </c>
      <c r="F7" s="88">
        <f t="shared" si="0"/>
        <v>0</v>
      </c>
      <c r="G7" s="88">
        <f t="shared" si="0"/>
        <v>0</v>
      </c>
      <c r="H7" s="88">
        <f t="shared" si="0"/>
        <v>0</v>
      </c>
      <c r="I7" s="88">
        <f t="shared" si="0"/>
        <v>0</v>
      </c>
      <c r="J7" s="88">
        <f t="shared" si="0"/>
        <v>0</v>
      </c>
      <c r="K7" s="88">
        <f t="shared" si="0"/>
        <v>0</v>
      </c>
      <c r="L7" s="156">
        <f t="shared" si="0"/>
        <v>0</v>
      </c>
    </row>
    <row r="8" spans="1:37" ht="21" customHeight="1" x14ac:dyDescent="0.25">
      <c r="A8" s="229" t="s">
        <v>7</v>
      </c>
      <c r="B8" s="230"/>
      <c r="C8" s="77" t="e">
        <f>C7/C5</f>
        <v>#DIV/0!</v>
      </c>
      <c r="D8" s="77" t="e">
        <f>D7/D5</f>
        <v>#DIV/0!</v>
      </c>
      <c r="E8" s="77" t="e">
        <f t="shared" ref="E8:L8" si="1">E7/E5</f>
        <v>#DIV/0!</v>
      </c>
      <c r="F8" s="77" t="e">
        <f t="shared" si="1"/>
        <v>#DIV/0!</v>
      </c>
      <c r="G8" s="77" t="e">
        <f t="shared" si="1"/>
        <v>#DIV/0!</v>
      </c>
      <c r="H8" s="77" t="e">
        <f t="shared" si="1"/>
        <v>#DIV/0!</v>
      </c>
      <c r="I8" s="77" t="e">
        <f t="shared" si="1"/>
        <v>#DIV/0!</v>
      </c>
      <c r="J8" s="77" t="e">
        <f t="shared" si="1"/>
        <v>#DIV/0!</v>
      </c>
      <c r="K8" s="77" t="e">
        <f t="shared" si="1"/>
        <v>#DIV/0!</v>
      </c>
      <c r="L8" s="157" t="e">
        <f t="shared" si="1"/>
        <v>#DIV/0!</v>
      </c>
    </row>
    <row r="9" spans="1:37" ht="21" customHeight="1" x14ac:dyDescent="0.25">
      <c r="A9" s="229" t="s">
        <v>8</v>
      </c>
      <c r="B9" s="230"/>
      <c r="C9" s="77" t="e">
        <f>C7/C6</f>
        <v>#DIV/0!</v>
      </c>
      <c r="D9" s="77" t="e">
        <f>D7/D6</f>
        <v>#DIV/0!</v>
      </c>
      <c r="E9" s="77" t="e">
        <f t="shared" ref="E9:L9" si="2">E7/E6</f>
        <v>#DIV/0!</v>
      </c>
      <c r="F9" s="77" t="e">
        <f t="shared" si="2"/>
        <v>#DIV/0!</v>
      </c>
      <c r="G9" s="77" t="e">
        <f t="shared" si="2"/>
        <v>#DIV/0!</v>
      </c>
      <c r="H9" s="77" t="e">
        <f t="shared" si="2"/>
        <v>#DIV/0!</v>
      </c>
      <c r="I9" s="77" t="e">
        <f t="shared" si="2"/>
        <v>#DIV/0!</v>
      </c>
      <c r="J9" s="77" t="e">
        <f t="shared" si="2"/>
        <v>#DIV/0!</v>
      </c>
      <c r="K9" s="77" t="e">
        <f t="shared" si="2"/>
        <v>#DIV/0!</v>
      </c>
      <c r="L9" s="157" t="e">
        <f t="shared" si="2"/>
        <v>#DIV/0!</v>
      </c>
    </row>
    <row r="10" spans="1:37" ht="21" customHeight="1" x14ac:dyDescent="0.25">
      <c r="A10" s="233" t="s">
        <v>40</v>
      </c>
      <c r="B10" s="234"/>
      <c r="C10" s="89">
        <f>'Scenario 1'!C10</f>
        <v>6.75</v>
      </c>
      <c r="D10" s="89">
        <f>C10</f>
        <v>6.75</v>
      </c>
      <c r="E10" s="89">
        <f>D10</f>
        <v>6.75</v>
      </c>
      <c r="F10" s="89">
        <f t="shared" ref="F10:L10" si="3">E10</f>
        <v>6.75</v>
      </c>
      <c r="G10" s="89">
        <f t="shared" si="3"/>
        <v>6.75</v>
      </c>
      <c r="H10" s="89">
        <f t="shared" si="3"/>
        <v>6.75</v>
      </c>
      <c r="I10" s="89">
        <f t="shared" si="3"/>
        <v>6.75</v>
      </c>
      <c r="J10" s="89">
        <f t="shared" si="3"/>
        <v>6.75</v>
      </c>
      <c r="K10" s="89">
        <f t="shared" si="3"/>
        <v>6.75</v>
      </c>
      <c r="L10" s="158">
        <f t="shared" si="3"/>
        <v>6.75</v>
      </c>
    </row>
    <row r="11" spans="1:37" ht="21" customHeight="1" x14ac:dyDescent="0.25">
      <c r="A11" s="229" t="s">
        <v>104</v>
      </c>
      <c r="B11" s="230"/>
      <c r="C11" s="78">
        <f>C7*C10</f>
        <v>0</v>
      </c>
      <c r="D11" s="78">
        <f>D7*D10</f>
        <v>0</v>
      </c>
      <c r="E11" s="78">
        <f t="shared" ref="E11:L11" si="4">E7*E10</f>
        <v>0</v>
      </c>
      <c r="F11" s="78">
        <f t="shared" si="4"/>
        <v>0</v>
      </c>
      <c r="G11" s="78">
        <f t="shared" si="4"/>
        <v>0</v>
      </c>
      <c r="H11" s="78">
        <f t="shared" si="4"/>
        <v>0</v>
      </c>
      <c r="I11" s="78">
        <f t="shared" si="4"/>
        <v>0</v>
      </c>
      <c r="J11" s="78">
        <f t="shared" si="4"/>
        <v>0</v>
      </c>
      <c r="K11" s="78">
        <f t="shared" si="4"/>
        <v>0</v>
      </c>
      <c r="L11" s="159">
        <f t="shared" si="4"/>
        <v>0</v>
      </c>
    </row>
    <row r="12" spans="1:37" ht="24.75" customHeight="1" x14ac:dyDescent="0.25">
      <c r="A12" s="236" t="s">
        <v>87</v>
      </c>
      <c r="B12" s="234"/>
      <c r="C12" s="90">
        <f>C7</f>
        <v>0</v>
      </c>
      <c r="D12" s="88">
        <f>C12</f>
        <v>0</v>
      </c>
      <c r="E12" s="88">
        <f t="shared" ref="E12:L13" si="5">D12</f>
        <v>0</v>
      </c>
      <c r="F12" s="88">
        <f t="shared" si="5"/>
        <v>0</v>
      </c>
      <c r="G12" s="88">
        <f t="shared" si="5"/>
        <v>0</v>
      </c>
      <c r="H12" s="88">
        <f t="shared" si="5"/>
        <v>0</v>
      </c>
      <c r="I12" s="88">
        <f t="shared" si="5"/>
        <v>0</v>
      </c>
      <c r="J12" s="88">
        <f t="shared" si="5"/>
        <v>0</v>
      </c>
      <c r="K12" s="88">
        <f t="shared" si="5"/>
        <v>0</v>
      </c>
      <c r="L12" s="156">
        <f t="shared" si="5"/>
        <v>0</v>
      </c>
    </row>
    <row r="13" spans="1:37" ht="21" customHeight="1" x14ac:dyDescent="0.25">
      <c r="A13" s="233" t="s">
        <v>69</v>
      </c>
      <c r="B13" s="234"/>
      <c r="C13" s="138">
        <f>'Scenario 1'!C13</f>
        <v>0.2</v>
      </c>
      <c r="D13" s="89">
        <f>C13</f>
        <v>0.2</v>
      </c>
      <c r="E13" s="89">
        <f t="shared" si="5"/>
        <v>0.2</v>
      </c>
      <c r="F13" s="89">
        <f t="shared" si="5"/>
        <v>0.2</v>
      </c>
      <c r="G13" s="89">
        <f t="shared" si="5"/>
        <v>0.2</v>
      </c>
      <c r="H13" s="89">
        <f t="shared" si="5"/>
        <v>0.2</v>
      </c>
      <c r="I13" s="89">
        <f t="shared" si="5"/>
        <v>0.2</v>
      </c>
      <c r="J13" s="89">
        <f t="shared" si="5"/>
        <v>0.2</v>
      </c>
      <c r="K13" s="89">
        <f t="shared" si="5"/>
        <v>0.2</v>
      </c>
      <c r="L13" s="158">
        <f t="shared" si="5"/>
        <v>0.2</v>
      </c>
    </row>
    <row r="14" spans="1:37" ht="21" customHeight="1" x14ac:dyDescent="0.25">
      <c r="A14" s="229" t="s">
        <v>41</v>
      </c>
      <c r="B14" s="230"/>
      <c r="C14" s="78">
        <f>C13*C12</f>
        <v>0</v>
      </c>
      <c r="D14" s="78">
        <f>D13*D12</f>
        <v>0</v>
      </c>
      <c r="E14" s="78">
        <f t="shared" ref="E14:L14" si="6">E13*E12</f>
        <v>0</v>
      </c>
      <c r="F14" s="78">
        <f t="shared" si="6"/>
        <v>0</v>
      </c>
      <c r="G14" s="78">
        <f t="shared" si="6"/>
        <v>0</v>
      </c>
      <c r="H14" s="78">
        <f t="shared" si="6"/>
        <v>0</v>
      </c>
      <c r="I14" s="78">
        <f t="shared" si="6"/>
        <v>0</v>
      </c>
      <c r="J14" s="78">
        <f t="shared" si="6"/>
        <v>0</v>
      </c>
      <c r="K14" s="78">
        <f t="shared" si="6"/>
        <v>0</v>
      </c>
      <c r="L14" s="159">
        <f t="shared" si="6"/>
        <v>0</v>
      </c>
    </row>
    <row r="15" spans="1:37" s="6" customFormat="1" ht="29.25" customHeight="1" x14ac:dyDescent="0.25">
      <c r="A15" s="237" t="s">
        <v>77</v>
      </c>
      <c r="B15" s="238"/>
      <c r="C15" s="79" t="e">
        <f>C16/C7</f>
        <v>#DIV/0!</v>
      </c>
      <c r="D15" s="79" t="e">
        <f t="shared" ref="D15:L15" si="7">D16/D7</f>
        <v>#DIV/0!</v>
      </c>
      <c r="E15" s="79" t="e">
        <f t="shared" si="7"/>
        <v>#DIV/0!</v>
      </c>
      <c r="F15" s="79" t="e">
        <f t="shared" si="7"/>
        <v>#DIV/0!</v>
      </c>
      <c r="G15" s="79" t="e">
        <f t="shared" si="7"/>
        <v>#DIV/0!</v>
      </c>
      <c r="H15" s="79" t="e">
        <f t="shared" si="7"/>
        <v>#DIV/0!</v>
      </c>
      <c r="I15" s="79" t="e">
        <f t="shared" si="7"/>
        <v>#DIV/0!</v>
      </c>
      <c r="J15" s="79" t="e">
        <f t="shared" si="7"/>
        <v>#DIV/0!</v>
      </c>
      <c r="K15" s="79" t="e">
        <f t="shared" si="7"/>
        <v>#DIV/0!</v>
      </c>
      <c r="L15" s="160" t="e">
        <f t="shared" si="7"/>
        <v>#DIV/0!</v>
      </c>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s="5" customFormat="1" ht="28.5" customHeight="1" x14ac:dyDescent="0.25">
      <c r="A16" s="236" t="s">
        <v>78</v>
      </c>
      <c r="B16" s="239"/>
      <c r="C16" s="91">
        <f>'Scenario 1'!C16</f>
        <v>0</v>
      </c>
      <c r="D16" s="91">
        <f>C16</f>
        <v>0</v>
      </c>
      <c r="E16" s="91">
        <f t="shared" ref="E16:L17" si="8">D16</f>
        <v>0</v>
      </c>
      <c r="F16" s="91">
        <f t="shared" si="8"/>
        <v>0</v>
      </c>
      <c r="G16" s="91">
        <f t="shared" si="8"/>
        <v>0</v>
      </c>
      <c r="H16" s="91">
        <f t="shared" si="8"/>
        <v>0</v>
      </c>
      <c r="I16" s="91">
        <f t="shared" si="8"/>
        <v>0</v>
      </c>
      <c r="J16" s="91">
        <f t="shared" si="8"/>
        <v>0</v>
      </c>
      <c r="K16" s="91">
        <f t="shared" si="8"/>
        <v>0</v>
      </c>
      <c r="L16" s="161">
        <f t="shared" si="8"/>
        <v>0</v>
      </c>
    </row>
    <row r="17" spans="1:12" ht="21" customHeight="1" x14ac:dyDescent="0.25">
      <c r="A17" s="233" t="s">
        <v>99</v>
      </c>
      <c r="B17" s="234"/>
      <c r="C17" s="91">
        <f>'Scenario 1'!C17</f>
        <v>0</v>
      </c>
      <c r="D17" s="92">
        <f>C17</f>
        <v>0</v>
      </c>
      <c r="E17" s="92">
        <f t="shared" si="8"/>
        <v>0</v>
      </c>
      <c r="F17" s="92">
        <f t="shared" si="8"/>
        <v>0</v>
      </c>
      <c r="G17" s="92">
        <f t="shared" si="8"/>
        <v>0</v>
      </c>
      <c r="H17" s="92">
        <f t="shared" si="8"/>
        <v>0</v>
      </c>
      <c r="I17" s="92">
        <f t="shared" si="8"/>
        <v>0</v>
      </c>
      <c r="J17" s="92">
        <f t="shared" si="8"/>
        <v>0</v>
      </c>
      <c r="K17" s="92">
        <f t="shared" si="8"/>
        <v>0</v>
      </c>
      <c r="L17" s="162">
        <f t="shared" si="8"/>
        <v>0</v>
      </c>
    </row>
    <row r="18" spans="1:12" ht="21" customHeight="1" thickBot="1" x14ac:dyDescent="0.3">
      <c r="A18" s="240" t="s">
        <v>2</v>
      </c>
      <c r="B18" s="241"/>
      <c r="C18" s="163">
        <f>C11+C14+C16+C17</f>
        <v>0</v>
      </c>
      <c r="D18" s="163">
        <f>D11+D14+D16+D17</f>
        <v>0</v>
      </c>
      <c r="E18" s="163">
        <f t="shared" ref="E18:L18" si="9">E11+E14+E16+E17</f>
        <v>0</v>
      </c>
      <c r="F18" s="163">
        <f t="shared" si="9"/>
        <v>0</v>
      </c>
      <c r="G18" s="163">
        <f t="shared" si="9"/>
        <v>0</v>
      </c>
      <c r="H18" s="163">
        <f t="shared" si="9"/>
        <v>0</v>
      </c>
      <c r="I18" s="163">
        <f t="shared" si="9"/>
        <v>0</v>
      </c>
      <c r="J18" s="163">
        <f t="shared" si="9"/>
        <v>0</v>
      </c>
      <c r="K18" s="163">
        <f t="shared" si="9"/>
        <v>0</v>
      </c>
      <c r="L18" s="164">
        <f t="shared" si="9"/>
        <v>0</v>
      </c>
    </row>
    <row r="19" spans="1:12" ht="21" customHeight="1" thickBot="1" x14ac:dyDescent="0.3">
      <c r="A19" s="165"/>
      <c r="B19" s="166"/>
      <c r="C19" s="166"/>
      <c r="D19" s="166"/>
      <c r="E19" s="166"/>
      <c r="F19" s="166"/>
      <c r="G19" s="166"/>
      <c r="H19" s="166"/>
      <c r="I19" s="166"/>
      <c r="J19" s="166"/>
      <c r="K19" s="166"/>
      <c r="L19" s="166"/>
    </row>
    <row r="20" spans="1:12" ht="21" customHeight="1" x14ac:dyDescent="0.25">
      <c r="A20" s="242" t="s">
        <v>91</v>
      </c>
      <c r="B20" s="243"/>
      <c r="C20" s="167">
        <f>'Scenario 1'!C20</f>
        <v>0</v>
      </c>
      <c r="D20" s="167">
        <f>C20</f>
        <v>0</v>
      </c>
      <c r="E20" s="167">
        <f>D20</f>
        <v>0</v>
      </c>
      <c r="F20" s="167">
        <f t="shared" ref="F20:L20" si="10">E20</f>
        <v>0</v>
      </c>
      <c r="G20" s="167">
        <f t="shared" si="10"/>
        <v>0</v>
      </c>
      <c r="H20" s="167">
        <f t="shared" si="10"/>
        <v>0</v>
      </c>
      <c r="I20" s="167">
        <f t="shared" si="10"/>
        <v>0</v>
      </c>
      <c r="J20" s="167">
        <f t="shared" si="10"/>
        <v>0</v>
      </c>
      <c r="K20" s="167">
        <f t="shared" si="10"/>
        <v>0</v>
      </c>
      <c r="L20" s="168">
        <f t="shared" si="10"/>
        <v>0</v>
      </c>
    </row>
    <row r="21" spans="1:12" ht="21" customHeight="1" x14ac:dyDescent="0.25">
      <c r="A21" s="229" t="s">
        <v>105</v>
      </c>
      <c r="B21" s="235"/>
      <c r="C21" s="93">
        <f>C20*C7</f>
        <v>0</v>
      </c>
      <c r="D21" s="93">
        <f>D20*D7</f>
        <v>0</v>
      </c>
      <c r="E21" s="93">
        <f t="shared" ref="E21:L21" si="11">E20*E7</f>
        <v>0</v>
      </c>
      <c r="F21" s="93">
        <f t="shared" si="11"/>
        <v>0</v>
      </c>
      <c r="G21" s="93">
        <f t="shared" si="11"/>
        <v>0</v>
      </c>
      <c r="H21" s="93">
        <f t="shared" si="11"/>
        <v>0</v>
      </c>
      <c r="I21" s="93">
        <f t="shared" si="11"/>
        <v>0</v>
      </c>
      <c r="J21" s="93">
        <f t="shared" si="11"/>
        <v>0</v>
      </c>
      <c r="K21" s="93">
        <f t="shared" si="11"/>
        <v>0</v>
      </c>
      <c r="L21" s="169">
        <f t="shared" si="11"/>
        <v>0</v>
      </c>
    </row>
    <row r="22" spans="1:12" ht="21" customHeight="1" x14ac:dyDescent="0.25">
      <c r="A22" s="244" t="s">
        <v>72</v>
      </c>
      <c r="B22" s="263"/>
      <c r="C22" s="95">
        <f>'Scenario 1'!C22</f>
        <v>0</v>
      </c>
      <c r="D22" s="95">
        <f>C22</f>
        <v>0</v>
      </c>
      <c r="E22" s="95">
        <f t="shared" ref="E22:L25" si="12">D22</f>
        <v>0</v>
      </c>
      <c r="F22" s="95">
        <f t="shared" si="12"/>
        <v>0</v>
      </c>
      <c r="G22" s="95">
        <f>F22</f>
        <v>0</v>
      </c>
      <c r="H22" s="95">
        <f t="shared" si="12"/>
        <v>0</v>
      </c>
      <c r="I22" s="95">
        <f t="shared" si="12"/>
        <v>0</v>
      </c>
      <c r="J22" s="95">
        <f t="shared" si="12"/>
        <v>0</v>
      </c>
      <c r="K22" s="95">
        <f t="shared" si="12"/>
        <v>0</v>
      </c>
      <c r="L22" s="170">
        <f t="shared" si="12"/>
        <v>0</v>
      </c>
    </row>
    <row r="23" spans="1:12" ht="21" customHeight="1" x14ac:dyDescent="0.25">
      <c r="A23" s="244" t="s">
        <v>108</v>
      </c>
      <c r="B23" s="235"/>
      <c r="C23" s="95">
        <f>'Scenario 1'!C23</f>
        <v>0</v>
      </c>
      <c r="D23" s="95">
        <f>C23*0.8+D22*0.2</f>
        <v>0</v>
      </c>
      <c r="E23" s="95">
        <f t="shared" ref="E23:L23" si="13">D23*0.8+E22*0.2</f>
        <v>0</v>
      </c>
      <c r="F23" s="95">
        <f t="shared" si="13"/>
        <v>0</v>
      </c>
      <c r="G23" s="95">
        <f t="shared" si="13"/>
        <v>0</v>
      </c>
      <c r="H23" s="95">
        <f t="shared" si="13"/>
        <v>0</v>
      </c>
      <c r="I23" s="95">
        <f t="shared" si="13"/>
        <v>0</v>
      </c>
      <c r="J23" s="95">
        <f t="shared" si="13"/>
        <v>0</v>
      </c>
      <c r="K23" s="95">
        <f t="shared" si="13"/>
        <v>0</v>
      </c>
      <c r="L23" s="170">
        <f t="shared" si="13"/>
        <v>0</v>
      </c>
    </row>
    <row r="24" spans="1:12" ht="21" customHeight="1" x14ac:dyDescent="0.25">
      <c r="A24" s="244" t="s">
        <v>101</v>
      </c>
      <c r="B24" s="235"/>
      <c r="C24" s="95">
        <f>'Scenario 1'!C24</f>
        <v>0</v>
      </c>
      <c r="D24" s="95">
        <f>C24</f>
        <v>0</v>
      </c>
      <c r="E24" s="95">
        <f t="shared" si="12"/>
        <v>0</v>
      </c>
      <c r="F24" s="95">
        <f t="shared" si="12"/>
        <v>0</v>
      </c>
      <c r="G24" s="95">
        <f t="shared" si="12"/>
        <v>0</v>
      </c>
      <c r="H24" s="95">
        <f t="shared" si="12"/>
        <v>0</v>
      </c>
      <c r="I24" s="95">
        <f t="shared" si="12"/>
        <v>0</v>
      </c>
      <c r="J24" s="95">
        <f t="shared" si="12"/>
        <v>0</v>
      </c>
      <c r="K24" s="95">
        <f t="shared" si="12"/>
        <v>0</v>
      </c>
      <c r="L24" s="170">
        <f t="shared" si="12"/>
        <v>0</v>
      </c>
    </row>
    <row r="25" spans="1:12" ht="21" customHeight="1" x14ac:dyDescent="0.25">
      <c r="A25" s="244" t="s">
        <v>37</v>
      </c>
      <c r="B25" s="235"/>
      <c r="C25" s="140">
        <f>'Scenario 1'!C25</f>
        <v>0.05</v>
      </c>
      <c r="D25" s="140">
        <f>C25</f>
        <v>0.05</v>
      </c>
      <c r="E25" s="140">
        <f>D25</f>
        <v>0.05</v>
      </c>
      <c r="F25" s="140">
        <f t="shared" si="12"/>
        <v>0.05</v>
      </c>
      <c r="G25" s="140">
        <f t="shared" si="12"/>
        <v>0.05</v>
      </c>
      <c r="H25" s="140">
        <f t="shared" si="12"/>
        <v>0.05</v>
      </c>
      <c r="I25" s="140">
        <f t="shared" si="12"/>
        <v>0.05</v>
      </c>
      <c r="J25" s="140">
        <f t="shared" si="12"/>
        <v>0.05</v>
      </c>
      <c r="K25" s="140">
        <f t="shared" si="12"/>
        <v>0.05</v>
      </c>
      <c r="L25" s="171">
        <f t="shared" si="12"/>
        <v>0.05</v>
      </c>
    </row>
    <row r="26" spans="1:12" ht="21" customHeight="1" x14ac:dyDescent="0.25">
      <c r="A26" s="245" t="s">
        <v>111</v>
      </c>
      <c r="B26" s="246"/>
      <c r="C26" s="93">
        <f>-C25*-B40</f>
        <v>0</v>
      </c>
      <c r="D26" s="93">
        <f>-D25*-C40</f>
        <v>0</v>
      </c>
      <c r="E26" s="93">
        <f t="shared" ref="E26:L26" si="14">-E25*-D40</f>
        <v>0</v>
      </c>
      <c r="F26" s="93">
        <f t="shared" si="14"/>
        <v>0</v>
      </c>
      <c r="G26" s="93">
        <f t="shared" si="14"/>
        <v>0</v>
      </c>
      <c r="H26" s="93">
        <f t="shared" si="14"/>
        <v>0</v>
      </c>
      <c r="I26" s="93">
        <f t="shared" si="14"/>
        <v>0</v>
      </c>
      <c r="J26" s="93">
        <f t="shared" si="14"/>
        <v>0</v>
      </c>
      <c r="K26" s="93">
        <f t="shared" si="14"/>
        <v>0</v>
      </c>
      <c r="L26" s="169">
        <f t="shared" si="14"/>
        <v>0</v>
      </c>
    </row>
    <row r="27" spans="1:12" ht="21" customHeight="1" x14ac:dyDescent="0.25">
      <c r="A27" s="229" t="s">
        <v>36</v>
      </c>
      <c r="B27" s="235"/>
      <c r="C27" s="126" t="e">
        <f t="shared" ref="C27:L27" si="15">(C26+C24)/C7</f>
        <v>#DIV/0!</v>
      </c>
      <c r="D27" s="126" t="e">
        <f t="shared" si="15"/>
        <v>#DIV/0!</v>
      </c>
      <c r="E27" s="126" t="e">
        <f t="shared" si="15"/>
        <v>#DIV/0!</v>
      </c>
      <c r="F27" s="126" t="e">
        <f t="shared" si="15"/>
        <v>#DIV/0!</v>
      </c>
      <c r="G27" s="126" t="e">
        <f t="shared" si="15"/>
        <v>#DIV/0!</v>
      </c>
      <c r="H27" s="126" t="e">
        <f t="shared" si="15"/>
        <v>#DIV/0!</v>
      </c>
      <c r="I27" s="126" t="e">
        <f t="shared" si="15"/>
        <v>#DIV/0!</v>
      </c>
      <c r="J27" s="126" t="e">
        <f t="shared" si="15"/>
        <v>#DIV/0!</v>
      </c>
      <c r="K27" s="126" t="e">
        <f t="shared" si="15"/>
        <v>#DIV/0!</v>
      </c>
      <c r="L27" s="172" t="e">
        <f t="shared" si="15"/>
        <v>#DIV/0!</v>
      </c>
    </row>
    <row r="28" spans="1:12" ht="21" customHeight="1" x14ac:dyDescent="0.25">
      <c r="A28" s="244" t="s">
        <v>39</v>
      </c>
      <c r="B28" s="235"/>
      <c r="C28" s="96">
        <f>'Scenario 1'!C28</f>
        <v>0.23</v>
      </c>
      <c r="D28" s="96">
        <f>C28</f>
        <v>0.23</v>
      </c>
      <c r="E28" s="96">
        <f t="shared" ref="E28:L28" si="16">D28</f>
        <v>0.23</v>
      </c>
      <c r="F28" s="96">
        <f t="shared" si="16"/>
        <v>0.23</v>
      </c>
      <c r="G28" s="96">
        <f t="shared" si="16"/>
        <v>0.23</v>
      </c>
      <c r="H28" s="96">
        <f t="shared" si="16"/>
        <v>0.23</v>
      </c>
      <c r="I28" s="96">
        <f t="shared" si="16"/>
        <v>0.23</v>
      </c>
      <c r="J28" s="96">
        <f t="shared" si="16"/>
        <v>0.23</v>
      </c>
      <c r="K28" s="96">
        <f t="shared" si="16"/>
        <v>0.23</v>
      </c>
      <c r="L28" s="173">
        <f t="shared" si="16"/>
        <v>0.23</v>
      </c>
    </row>
    <row r="29" spans="1:12" ht="21" customHeight="1" x14ac:dyDescent="0.25">
      <c r="A29" s="244" t="s">
        <v>85</v>
      </c>
      <c r="B29" s="235"/>
      <c r="C29" s="93">
        <v>0</v>
      </c>
      <c r="D29" s="93">
        <f>IF(C18-(C29+C26+C24+C21+C23)&gt;0,0,-(C18-(C29+C26+C24+C21+C23)))</f>
        <v>0</v>
      </c>
      <c r="E29" s="93">
        <f t="shared" ref="E29:L29" si="17">IF(D18-(D29+D26+D24+D21+D23)&gt;0,0,-(D18-(D29+D26+D24+D21+D23)))</f>
        <v>0</v>
      </c>
      <c r="F29" s="93">
        <f t="shared" si="17"/>
        <v>0</v>
      </c>
      <c r="G29" s="93">
        <f t="shared" si="17"/>
        <v>0</v>
      </c>
      <c r="H29" s="93">
        <f t="shared" si="17"/>
        <v>0</v>
      </c>
      <c r="I29" s="93">
        <f t="shared" si="17"/>
        <v>0</v>
      </c>
      <c r="J29" s="93">
        <f t="shared" si="17"/>
        <v>0</v>
      </c>
      <c r="K29" s="93">
        <f t="shared" si="17"/>
        <v>0</v>
      </c>
      <c r="L29" s="169">
        <f t="shared" si="17"/>
        <v>0</v>
      </c>
    </row>
    <row r="30" spans="1:12" ht="21" customHeight="1" x14ac:dyDescent="0.25">
      <c r="A30" s="245" t="s">
        <v>110</v>
      </c>
      <c r="B30" s="246"/>
      <c r="C30" s="94">
        <f>IF(C28*(C18-C21-C23-C26-C24-C29)&lt;0,0,C28*(C18-C21-C23-C26-C24-C29))</f>
        <v>0</v>
      </c>
      <c r="D30" s="94">
        <f t="shared" ref="D30:L30" si="18">IF(D28*(D18-D21-D23-D26-D24-D29)&lt;0,0,D28*(D18-D21-D23-D26-D24-D29))</f>
        <v>0</v>
      </c>
      <c r="E30" s="94">
        <f t="shared" si="18"/>
        <v>0</v>
      </c>
      <c r="F30" s="94">
        <f t="shared" si="18"/>
        <v>0</v>
      </c>
      <c r="G30" s="94">
        <f t="shared" si="18"/>
        <v>0</v>
      </c>
      <c r="H30" s="94">
        <f t="shared" si="18"/>
        <v>0</v>
      </c>
      <c r="I30" s="94">
        <f t="shared" si="18"/>
        <v>0</v>
      </c>
      <c r="J30" s="94">
        <f t="shared" si="18"/>
        <v>0</v>
      </c>
      <c r="K30" s="94">
        <f t="shared" si="18"/>
        <v>0</v>
      </c>
      <c r="L30" s="174">
        <f t="shared" si="18"/>
        <v>0</v>
      </c>
    </row>
    <row r="31" spans="1:12" ht="21" customHeight="1" x14ac:dyDescent="0.25">
      <c r="A31" s="247" t="s">
        <v>112</v>
      </c>
      <c r="B31" s="248"/>
      <c r="C31" s="95">
        <f>'Scenario 1'!C31</f>
        <v>0</v>
      </c>
      <c r="D31" s="95">
        <f>C31</f>
        <v>0</v>
      </c>
      <c r="E31" s="95">
        <f t="shared" ref="E31:L31" si="19">D31</f>
        <v>0</v>
      </c>
      <c r="F31" s="95">
        <f t="shared" si="19"/>
        <v>0</v>
      </c>
      <c r="G31" s="95">
        <f t="shared" si="19"/>
        <v>0</v>
      </c>
      <c r="H31" s="95">
        <f t="shared" si="19"/>
        <v>0</v>
      </c>
      <c r="I31" s="95">
        <f t="shared" si="19"/>
        <v>0</v>
      </c>
      <c r="J31" s="95">
        <f t="shared" si="19"/>
        <v>0</v>
      </c>
      <c r="K31" s="95">
        <f t="shared" si="19"/>
        <v>0</v>
      </c>
      <c r="L31" s="170">
        <f t="shared" si="19"/>
        <v>0</v>
      </c>
    </row>
    <row r="32" spans="1:12" ht="21" customHeight="1" thickBot="1" x14ac:dyDescent="0.3">
      <c r="A32" s="240" t="s">
        <v>88</v>
      </c>
      <c r="B32" s="249"/>
      <c r="C32" s="163">
        <f>C21+C22+C24+C26+C30+C31</f>
        <v>0</v>
      </c>
      <c r="D32" s="163">
        <f t="shared" ref="D32:L32" si="20">D21+D22+D24+D26+C30+D31</f>
        <v>0</v>
      </c>
      <c r="E32" s="163">
        <f t="shared" si="20"/>
        <v>0</v>
      </c>
      <c r="F32" s="163">
        <f t="shared" si="20"/>
        <v>0</v>
      </c>
      <c r="G32" s="163">
        <f t="shared" si="20"/>
        <v>0</v>
      </c>
      <c r="H32" s="163">
        <f t="shared" si="20"/>
        <v>0</v>
      </c>
      <c r="I32" s="163">
        <f t="shared" si="20"/>
        <v>0</v>
      </c>
      <c r="J32" s="163">
        <f t="shared" si="20"/>
        <v>0</v>
      </c>
      <c r="K32" s="163">
        <f t="shared" si="20"/>
        <v>0</v>
      </c>
      <c r="L32" s="164">
        <f t="shared" si="20"/>
        <v>0</v>
      </c>
    </row>
    <row r="33" spans="1:12" ht="21" customHeight="1" thickBot="1" x14ac:dyDescent="0.3">
      <c r="A33" s="175"/>
      <c r="B33" s="176"/>
      <c r="C33" s="176"/>
      <c r="D33" s="176"/>
      <c r="E33" s="176"/>
      <c r="F33" s="176"/>
      <c r="G33" s="176"/>
      <c r="H33" s="176"/>
      <c r="I33" s="176"/>
      <c r="J33" s="176"/>
      <c r="K33" s="176"/>
      <c r="L33" s="176"/>
    </row>
    <row r="34" spans="1:12" ht="21" customHeight="1" x14ac:dyDescent="0.25">
      <c r="A34" s="261" t="s">
        <v>76</v>
      </c>
      <c r="B34" s="262"/>
      <c r="C34" s="202"/>
      <c r="D34" s="203"/>
      <c r="E34" s="203"/>
      <c r="F34" s="203"/>
      <c r="G34" s="204"/>
      <c r="H34" s="203"/>
      <c r="I34" s="203"/>
      <c r="J34" s="203"/>
      <c r="K34" s="203"/>
      <c r="L34" s="205"/>
    </row>
    <row r="35" spans="1:12" ht="21" customHeight="1" x14ac:dyDescent="0.25">
      <c r="A35" s="254" t="s">
        <v>109</v>
      </c>
      <c r="B35" s="255"/>
      <c r="C35" s="81">
        <f>C18-C32-C34</f>
        <v>0</v>
      </c>
      <c r="D35" s="81">
        <f t="shared" ref="D35:L35" si="21">D18-D32-D34</f>
        <v>0</v>
      </c>
      <c r="E35" s="81">
        <f t="shared" si="21"/>
        <v>0</v>
      </c>
      <c r="F35" s="81">
        <f t="shared" si="21"/>
        <v>0</v>
      </c>
      <c r="G35" s="81">
        <f t="shared" si="21"/>
        <v>0</v>
      </c>
      <c r="H35" s="81">
        <f t="shared" si="21"/>
        <v>0</v>
      </c>
      <c r="I35" s="81">
        <f t="shared" si="21"/>
        <v>0</v>
      </c>
      <c r="J35" s="81">
        <f t="shared" si="21"/>
        <v>0</v>
      </c>
      <c r="K35" s="81">
        <f t="shared" si="21"/>
        <v>0</v>
      </c>
      <c r="L35" s="177">
        <f t="shared" si="21"/>
        <v>0</v>
      </c>
    </row>
    <row r="36" spans="1:12" ht="21" customHeight="1" x14ac:dyDescent="0.25">
      <c r="A36" s="256" t="s">
        <v>3</v>
      </c>
      <c r="B36" s="257"/>
      <c r="C36" s="82" t="e">
        <f t="shared" ref="C36:L36" si="22">C35/C7</f>
        <v>#DIV/0!</v>
      </c>
      <c r="D36" s="82" t="e">
        <f t="shared" si="22"/>
        <v>#DIV/0!</v>
      </c>
      <c r="E36" s="82" t="e">
        <f t="shared" si="22"/>
        <v>#DIV/0!</v>
      </c>
      <c r="F36" s="82" t="e">
        <f t="shared" si="22"/>
        <v>#DIV/0!</v>
      </c>
      <c r="G36" s="82" t="e">
        <f t="shared" si="22"/>
        <v>#DIV/0!</v>
      </c>
      <c r="H36" s="82" t="e">
        <f t="shared" si="22"/>
        <v>#DIV/0!</v>
      </c>
      <c r="I36" s="82" t="e">
        <f t="shared" si="22"/>
        <v>#DIV/0!</v>
      </c>
      <c r="J36" s="82" t="e">
        <f t="shared" si="22"/>
        <v>#DIV/0!</v>
      </c>
      <c r="K36" s="82" t="e">
        <f t="shared" si="22"/>
        <v>#DIV/0!</v>
      </c>
      <c r="L36" s="178" t="e">
        <f t="shared" si="22"/>
        <v>#DIV/0!</v>
      </c>
    </row>
    <row r="37" spans="1:12" ht="21" customHeight="1" x14ac:dyDescent="0.25">
      <c r="A37" s="258" t="s">
        <v>106</v>
      </c>
      <c r="B37" s="259"/>
      <c r="C37" s="192" t="e">
        <f t="shared" ref="C37:L37" si="23">-C36+C10</f>
        <v>#DIV/0!</v>
      </c>
      <c r="D37" s="194" t="e">
        <f t="shared" si="23"/>
        <v>#DIV/0!</v>
      </c>
      <c r="E37" s="192" t="e">
        <f t="shared" si="23"/>
        <v>#DIV/0!</v>
      </c>
      <c r="F37" s="194" t="e">
        <f t="shared" si="23"/>
        <v>#DIV/0!</v>
      </c>
      <c r="G37" s="194" t="e">
        <f t="shared" si="23"/>
        <v>#DIV/0!</v>
      </c>
      <c r="H37" s="192" t="e">
        <f t="shared" si="23"/>
        <v>#DIV/0!</v>
      </c>
      <c r="I37" s="192" t="e">
        <f t="shared" si="23"/>
        <v>#DIV/0!</v>
      </c>
      <c r="J37" s="192" t="e">
        <f t="shared" si="23"/>
        <v>#DIV/0!</v>
      </c>
      <c r="K37" s="192" t="e">
        <f t="shared" si="23"/>
        <v>#DIV/0!</v>
      </c>
      <c r="L37" s="197" t="e">
        <f t="shared" si="23"/>
        <v>#DIV/0!</v>
      </c>
    </row>
    <row r="38" spans="1:12" ht="27" customHeight="1" x14ac:dyDescent="0.25">
      <c r="A38" s="189" t="s">
        <v>94</v>
      </c>
      <c r="B38" s="191" t="s">
        <v>38</v>
      </c>
      <c r="C38" s="201"/>
      <c r="D38" s="201"/>
      <c r="E38" s="195"/>
      <c r="F38" s="201"/>
      <c r="G38" s="200"/>
      <c r="H38" s="195"/>
      <c r="I38" s="201"/>
      <c r="J38" s="201"/>
      <c r="K38" s="200"/>
      <c r="L38" s="198"/>
    </row>
    <row r="39" spans="1:12" ht="21" customHeight="1" x14ac:dyDescent="0.25">
      <c r="A39" s="188" t="s">
        <v>102</v>
      </c>
      <c r="B39" s="190">
        <f>'Scenario 1'!B39</f>
        <v>0</v>
      </c>
      <c r="C39" s="193">
        <f>B39+C34</f>
        <v>0</v>
      </c>
      <c r="D39" s="193">
        <f>C43+D34</f>
        <v>0</v>
      </c>
      <c r="E39" s="193">
        <f t="shared" ref="E39:L39" si="24">D43+E34</f>
        <v>0</v>
      </c>
      <c r="F39" s="193">
        <f t="shared" si="24"/>
        <v>0</v>
      </c>
      <c r="G39" s="196">
        <f t="shared" si="24"/>
        <v>0</v>
      </c>
      <c r="H39" s="193">
        <f t="shared" si="24"/>
        <v>0</v>
      </c>
      <c r="I39" s="193">
        <f t="shared" si="24"/>
        <v>0</v>
      </c>
      <c r="J39" s="193">
        <f t="shared" si="24"/>
        <v>0</v>
      </c>
      <c r="K39" s="193">
        <f t="shared" si="24"/>
        <v>0</v>
      </c>
      <c r="L39" s="199">
        <f t="shared" si="24"/>
        <v>0</v>
      </c>
    </row>
    <row r="40" spans="1:12" ht="21" customHeight="1" x14ac:dyDescent="0.25">
      <c r="A40" s="179" t="s">
        <v>113</v>
      </c>
      <c r="B40" s="148">
        <f>'Scenario 1'!B40</f>
        <v>0</v>
      </c>
      <c r="C40" s="80">
        <f>B40-C35</f>
        <v>0</v>
      </c>
      <c r="D40" s="80">
        <f>C40-D35</f>
        <v>0</v>
      </c>
      <c r="E40" s="80">
        <f t="shared" ref="E40:L40" si="25">D40-E35</f>
        <v>0</v>
      </c>
      <c r="F40" s="80">
        <f t="shared" si="25"/>
        <v>0</v>
      </c>
      <c r="G40" s="80">
        <f t="shared" si="25"/>
        <v>0</v>
      </c>
      <c r="H40" s="80">
        <f t="shared" si="25"/>
        <v>0</v>
      </c>
      <c r="I40" s="80">
        <f t="shared" si="25"/>
        <v>0</v>
      </c>
      <c r="J40" s="80">
        <f t="shared" si="25"/>
        <v>0</v>
      </c>
      <c r="K40" s="80">
        <f t="shared" si="25"/>
        <v>0</v>
      </c>
      <c r="L40" s="180">
        <f t="shared" si="25"/>
        <v>0</v>
      </c>
    </row>
    <row r="41" spans="1:12" ht="21" customHeight="1" x14ac:dyDescent="0.25">
      <c r="A41" s="256" t="s">
        <v>86</v>
      </c>
      <c r="B41" s="260"/>
      <c r="C41" s="136">
        <v>0</v>
      </c>
      <c r="D41" s="136">
        <v>0</v>
      </c>
      <c r="E41" s="136">
        <v>0</v>
      </c>
      <c r="F41" s="136">
        <v>0</v>
      </c>
      <c r="G41" s="136">
        <v>0</v>
      </c>
      <c r="H41" s="136">
        <v>0</v>
      </c>
      <c r="I41" s="136">
        <v>0</v>
      </c>
      <c r="J41" s="136">
        <v>0</v>
      </c>
      <c r="K41" s="136">
        <v>0</v>
      </c>
      <c r="L41" s="181">
        <v>0</v>
      </c>
    </row>
    <row r="42" spans="1:12" ht="21" customHeight="1" x14ac:dyDescent="0.25">
      <c r="A42" s="256" t="s">
        <v>92</v>
      </c>
      <c r="B42" s="260"/>
      <c r="C42" s="80">
        <f>C39*C41</f>
        <v>0</v>
      </c>
      <c r="D42" s="80">
        <f t="shared" ref="D42:L42" si="26">D39*D41</f>
        <v>0</v>
      </c>
      <c r="E42" s="80">
        <f t="shared" si="26"/>
        <v>0</v>
      </c>
      <c r="F42" s="80">
        <f t="shared" si="26"/>
        <v>0</v>
      </c>
      <c r="G42" s="80">
        <f t="shared" si="26"/>
        <v>0</v>
      </c>
      <c r="H42" s="80">
        <f t="shared" si="26"/>
        <v>0</v>
      </c>
      <c r="I42" s="80">
        <f t="shared" si="26"/>
        <v>0</v>
      </c>
      <c r="J42" s="80">
        <f t="shared" si="26"/>
        <v>0</v>
      </c>
      <c r="K42" s="80">
        <f t="shared" si="26"/>
        <v>0</v>
      </c>
      <c r="L42" s="180">
        <f t="shared" si="26"/>
        <v>0</v>
      </c>
    </row>
    <row r="43" spans="1:12" ht="21" customHeight="1" x14ac:dyDescent="0.25">
      <c r="A43" s="256" t="s">
        <v>100</v>
      </c>
      <c r="B43" s="260"/>
      <c r="C43" s="80">
        <f>C39+C42</f>
        <v>0</v>
      </c>
      <c r="D43" s="80">
        <f t="shared" ref="D43:L43" si="27">D39+D42</f>
        <v>0</v>
      </c>
      <c r="E43" s="80">
        <f t="shared" si="27"/>
        <v>0</v>
      </c>
      <c r="F43" s="80">
        <f t="shared" si="27"/>
        <v>0</v>
      </c>
      <c r="G43" s="80">
        <f t="shared" si="27"/>
        <v>0</v>
      </c>
      <c r="H43" s="80">
        <f t="shared" si="27"/>
        <v>0</v>
      </c>
      <c r="I43" s="80">
        <f t="shared" si="27"/>
        <v>0</v>
      </c>
      <c r="J43" s="80">
        <f t="shared" si="27"/>
        <v>0</v>
      </c>
      <c r="K43" s="80">
        <f t="shared" si="27"/>
        <v>0</v>
      </c>
      <c r="L43" s="180">
        <f t="shared" si="27"/>
        <v>0</v>
      </c>
    </row>
    <row r="44" spans="1:12" ht="21" customHeight="1" x14ac:dyDescent="0.25">
      <c r="A44" s="179" t="s">
        <v>4</v>
      </c>
      <c r="B44" s="83" t="str">
        <f>IF(B40=0,"",B40/B39)</f>
        <v/>
      </c>
      <c r="C44" s="83" t="str">
        <f>IF(C43=0,"",C40/C39)</f>
        <v/>
      </c>
      <c r="D44" s="83" t="str">
        <f t="shared" ref="D44:L44" si="28">IF(D43=0,"",D40/D39)</f>
        <v/>
      </c>
      <c r="E44" s="83" t="str">
        <f t="shared" si="28"/>
        <v/>
      </c>
      <c r="F44" s="83" t="str">
        <f t="shared" si="28"/>
        <v/>
      </c>
      <c r="G44" s="83" t="str">
        <f t="shared" si="28"/>
        <v/>
      </c>
      <c r="H44" s="83" t="str">
        <f t="shared" si="28"/>
        <v/>
      </c>
      <c r="I44" s="83" t="str">
        <f t="shared" si="28"/>
        <v/>
      </c>
      <c r="J44" s="83" t="str">
        <f t="shared" si="28"/>
        <v/>
      </c>
      <c r="K44" s="83" t="str">
        <f t="shared" si="28"/>
        <v/>
      </c>
      <c r="L44" s="182" t="str">
        <f t="shared" si="28"/>
        <v/>
      </c>
    </row>
    <row r="45" spans="1:12" ht="21" customHeight="1" x14ac:dyDescent="0.25">
      <c r="A45" s="183" t="s">
        <v>118</v>
      </c>
      <c r="B45" s="81">
        <f>B39-B40</f>
        <v>0</v>
      </c>
      <c r="C45" s="81">
        <f>C43-C40</f>
        <v>0</v>
      </c>
      <c r="D45" s="81">
        <f t="shared" ref="D45:L45" si="29">D43-D40</f>
        <v>0</v>
      </c>
      <c r="E45" s="81">
        <f t="shared" si="29"/>
        <v>0</v>
      </c>
      <c r="F45" s="81">
        <f t="shared" si="29"/>
        <v>0</v>
      </c>
      <c r="G45" s="81">
        <f t="shared" si="29"/>
        <v>0</v>
      </c>
      <c r="H45" s="81">
        <f t="shared" si="29"/>
        <v>0</v>
      </c>
      <c r="I45" s="81">
        <f t="shared" si="29"/>
        <v>0</v>
      </c>
      <c r="J45" s="81">
        <f t="shared" si="29"/>
        <v>0</v>
      </c>
      <c r="K45" s="81">
        <f t="shared" si="29"/>
        <v>0</v>
      </c>
      <c r="L45" s="177">
        <f t="shared" si="29"/>
        <v>0</v>
      </c>
    </row>
    <row r="46" spans="1:12" ht="21" customHeight="1" thickBot="1" x14ac:dyDescent="0.3">
      <c r="A46" s="184" t="s">
        <v>107</v>
      </c>
      <c r="B46" s="185"/>
      <c r="C46" s="186" t="str">
        <f>IF(B45=0,"",(C45/$B$45)^(1/C4)-1)</f>
        <v/>
      </c>
      <c r="D46" s="186" t="str">
        <f>IF(B45=0,"",(D45/$B$45)^(1/D4)-1)</f>
        <v/>
      </c>
      <c r="E46" s="186" t="str">
        <f>IF(B45=0,"",(E45/$B$45)^(1/E4)-1)</f>
        <v/>
      </c>
      <c r="F46" s="186" t="str">
        <f>IF(B45=0,"",(F45/$B$45)^(1/F4)-1)</f>
        <v/>
      </c>
      <c r="G46" s="186" t="str">
        <f>IF(B45=0,"",(G45/$B$45)^(1/G4)-1)</f>
        <v/>
      </c>
      <c r="H46" s="186" t="str">
        <f>IF(B45=0,"",(H45/$B$45)^(1/H4)-1)</f>
        <v/>
      </c>
      <c r="I46" s="186" t="str">
        <f>IF(B45=0,"",(I45/$B$45)^(1/I4)-1)</f>
        <v/>
      </c>
      <c r="J46" s="186" t="str">
        <f>IF(B45=0,"",(J45/$B$45)^(1/J4)-1)</f>
        <v/>
      </c>
      <c r="K46" s="186" t="str">
        <f>IF(B45=0,"",(K45/$B$45)^(1/K4)-1)</f>
        <v/>
      </c>
      <c r="L46" s="187" t="str">
        <f>IF(B45=0,"",(L45/$B$45)^(1/L4)-1)</f>
        <v/>
      </c>
    </row>
    <row r="47" spans="1:12" s="5" customFormat="1" ht="21" customHeight="1" x14ac:dyDescent="0.25">
      <c r="A47" s="104" t="s">
        <v>80</v>
      </c>
      <c r="B47" s="84"/>
      <c r="C47" s="84"/>
      <c r="D47" s="84"/>
      <c r="E47" s="84"/>
      <c r="F47" s="84"/>
      <c r="G47" s="84"/>
      <c r="H47" s="84"/>
      <c r="I47" s="84"/>
      <c r="J47" s="84"/>
      <c r="K47" s="84"/>
      <c r="L47" s="84"/>
    </row>
    <row r="48" spans="1:12" s="5" customFormat="1" ht="45" customHeight="1" x14ac:dyDescent="0.25">
      <c r="A48" s="253" t="s">
        <v>84</v>
      </c>
      <c r="B48" s="253"/>
      <c r="C48" s="253"/>
      <c r="D48" s="253"/>
      <c r="E48" s="253"/>
      <c r="F48" s="253"/>
      <c r="G48" s="253"/>
      <c r="H48" s="253"/>
      <c r="I48" s="253"/>
      <c r="J48" s="253"/>
      <c r="K48" s="253"/>
      <c r="L48" s="253"/>
    </row>
    <row r="49" spans="1:12" s="5" customFormat="1" ht="15" customHeight="1" x14ac:dyDescent="0.25">
      <c r="A49" s="85"/>
      <c r="B49" s="86"/>
      <c r="C49" s="86"/>
      <c r="D49" s="86"/>
      <c r="E49" s="86"/>
      <c r="F49" s="86"/>
      <c r="G49" s="86"/>
      <c r="H49" s="86"/>
      <c r="I49" s="86"/>
      <c r="J49" s="86"/>
      <c r="K49" s="86"/>
      <c r="L49" s="86"/>
    </row>
    <row r="50" spans="1:12" s="56" customFormat="1" ht="21" customHeight="1" x14ac:dyDescent="0.25">
      <c r="A50" s="119"/>
    </row>
    <row r="51" spans="1:12" s="56" customFormat="1" ht="21" customHeight="1" x14ac:dyDescent="0.25">
      <c r="A51" s="119"/>
    </row>
    <row r="52" spans="1:12" s="56" customFormat="1" ht="21" customHeight="1" x14ac:dyDescent="0.25">
      <c r="A52" s="119"/>
    </row>
    <row r="53" spans="1:12" s="56" customFormat="1" x14ac:dyDescent="0.25">
      <c r="A53" s="119"/>
    </row>
    <row r="54" spans="1:12" s="56" customFormat="1" x14ac:dyDescent="0.25">
      <c r="A54" s="119"/>
    </row>
    <row r="55" spans="1:12" s="56" customFormat="1" x14ac:dyDescent="0.25">
      <c r="A55" s="119"/>
    </row>
    <row r="56" spans="1:12" s="56" customFormat="1" x14ac:dyDescent="0.25">
      <c r="A56" s="123"/>
      <c r="B56" s="124"/>
      <c r="C56" s="125"/>
      <c r="D56" s="125"/>
      <c r="E56" s="125"/>
      <c r="F56" s="125"/>
      <c r="G56" s="125"/>
      <c r="H56" s="125"/>
      <c r="I56" s="125"/>
      <c r="J56" s="125"/>
      <c r="K56" s="125"/>
      <c r="L56" s="125"/>
    </row>
    <row r="57" spans="1:12" s="56" customFormat="1" ht="21" customHeight="1" x14ac:dyDescent="0.25">
      <c r="A57" s="120"/>
      <c r="B57" s="121"/>
      <c r="C57" s="122"/>
      <c r="D57" s="122"/>
      <c r="E57" s="122"/>
      <c r="F57" s="122"/>
      <c r="G57" s="122"/>
      <c r="H57" s="122"/>
      <c r="I57" s="122"/>
      <c r="J57" s="122"/>
      <c r="K57" s="122"/>
      <c r="L57" s="122"/>
    </row>
    <row r="58" spans="1:12" s="56" customFormat="1" x14ac:dyDescent="0.25">
      <c r="A58" s="119"/>
    </row>
    <row r="59" spans="1:12" s="56" customFormat="1" x14ac:dyDescent="0.25">
      <c r="A59" s="119"/>
    </row>
    <row r="60" spans="1:12" s="56" customFormat="1" x14ac:dyDescent="0.25"/>
    <row r="61" spans="1:12" s="5" customFormat="1" x14ac:dyDescent="0.25"/>
    <row r="62" spans="1:12" s="5" customFormat="1" x14ac:dyDescent="0.25"/>
    <row r="63" spans="1:12" s="5" customFormat="1" x14ac:dyDescent="0.25"/>
    <row r="64" spans="1:12"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sheetData>
  <sheetProtection algorithmName="SHA-512" hashValue="rRGsuA74FS/9JtnpqP+tNrWrX2D24DB/3grNQ9TVo7pTrlAG/jKhWMTk6EnWPIlTmaWro6PbxfqibKJ6pWDgAw==" saltValue="3Vy2xHtMo2jutBE4XVKaEQ==" spinCount="100000" sheet="1" objects="1" scenarios="1"/>
  <scenarios current="0">
    <scenario name="Changing interest rate" locked="1" count="1" user="Matt Benton" comment="Created by Matt Benton on 6/07/2016_x000a_Modified by Matt Benton on 6/07/2016">
      <inputCells r="C25" val="0.0575" numFmtId="10"/>
    </scenario>
  </scenarios>
  <mergeCells count="38">
    <mergeCell ref="C2:G2"/>
    <mergeCell ref="A2:B2"/>
    <mergeCell ref="A8:B8"/>
    <mergeCell ref="A4:B4"/>
    <mergeCell ref="A5:B5"/>
    <mergeCell ref="A6:B6"/>
    <mergeCell ref="A7:B7"/>
    <mergeCell ref="A21:B21"/>
    <mergeCell ref="A9:B9"/>
    <mergeCell ref="A10:B10"/>
    <mergeCell ref="A11:B11"/>
    <mergeCell ref="A12:B12"/>
    <mergeCell ref="A13:B13"/>
    <mergeCell ref="A14:B14"/>
    <mergeCell ref="A15:B15"/>
    <mergeCell ref="A16:B16"/>
    <mergeCell ref="A17:B17"/>
    <mergeCell ref="A18:B18"/>
    <mergeCell ref="A20:B20"/>
    <mergeCell ref="A34:B34"/>
    <mergeCell ref="A22:B22"/>
    <mergeCell ref="A23:B23"/>
    <mergeCell ref="A24:B24"/>
    <mergeCell ref="A25:B25"/>
    <mergeCell ref="A26:B26"/>
    <mergeCell ref="A27:B27"/>
    <mergeCell ref="A28:B28"/>
    <mergeCell ref="A29:B29"/>
    <mergeCell ref="A30:B30"/>
    <mergeCell ref="A31:B31"/>
    <mergeCell ref="A32:B32"/>
    <mergeCell ref="A48:L48"/>
    <mergeCell ref="A35:B35"/>
    <mergeCell ref="A36:B36"/>
    <mergeCell ref="A37:B37"/>
    <mergeCell ref="A41:B41"/>
    <mergeCell ref="A42:B42"/>
    <mergeCell ref="A43:B43"/>
  </mergeCells>
  <printOptions horizontalCentered="1" verticalCentered="1"/>
  <pageMargins left="0.24000000000000002" right="0.24000000000000002" top="0.16" bottom="0.2" header="0.31" footer="0.31"/>
  <pageSetup paperSize="9" scale="6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A6A80-6B30-462C-A8CE-611E6B06A403}">
  <sheetPr>
    <pageSetUpPr fitToPage="1"/>
  </sheetPr>
  <dimension ref="A1:AK103"/>
  <sheetViews>
    <sheetView zoomScale="90" zoomScaleNormal="90" zoomScalePageLayoutView="120" workbookViewId="0">
      <pane xSplit="2" ySplit="4" topLeftCell="C5" activePane="bottomRight" state="frozen"/>
      <selection activeCell="I14" sqref="I14"/>
      <selection pane="topRight" activeCell="I14" sqref="I14"/>
      <selection pane="bottomLeft" activeCell="I14" sqref="I14"/>
      <selection pane="bottomRight" activeCell="C21" sqref="C21"/>
    </sheetView>
  </sheetViews>
  <sheetFormatPr defaultColWidth="8.85546875" defaultRowHeight="15" x14ac:dyDescent="0.25"/>
  <cols>
    <col min="1" max="1" width="47.28515625" customWidth="1"/>
    <col min="2" max="12" width="11.42578125" customWidth="1"/>
    <col min="13" max="37" width="8.85546875" style="5"/>
  </cols>
  <sheetData>
    <row r="1" spans="1:37" ht="19.899999999999999" customHeight="1" thickBot="1" x14ac:dyDescent="0.3">
      <c r="A1" s="149" t="s">
        <v>121</v>
      </c>
      <c r="B1" s="150"/>
      <c r="C1" s="149" t="s">
        <v>122</v>
      </c>
      <c r="D1" s="150"/>
      <c r="E1" s="150"/>
      <c r="F1" s="150"/>
      <c r="G1" s="150"/>
      <c r="H1" s="150"/>
      <c r="I1" s="150"/>
      <c r="J1" s="150"/>
      <c r="K1" s="150"/>
      <c r="L1" s="150"/>
    </row>
    <row r="2" spans="1:37" ht="30" customHeight="1" thickBot="1" x14ac:dyDescent="0.3">
      <c r="A2" s="250" t="s">
        <v>131</v>
      </c>
      <c r="B2" s="251"/>
      <c r="C2" s="252"/>
      <c r="D2" s="252"/>
      <c r="E2" s="252"/>
      <c r="F2" s="252"/>
      <c r="G2" s="252"/>
      <c r="H2" s="147"/>
      <c r="I2" s="147"/>
      <c r="J2" s="147"/>
      <c r="K2" s="68"/>
      <c r="L2" s="68"/>
    </row>
    <row r="3" spans="1:37" ht="9.9499999999999993" customHeight="1" thickBot="1" x14ac:dyDescent="0.3">
      <c r="A3" s="9"/>
      <c r="B3" s="5"/>
      <c r="C3" s="5"/>
      <c r="D3" s="5"/>
      <c r="E3" s="5"/>
      <c r="F3" s="5"/>
      <c r="G3" s="5"/>
      <c r="H3" s="5"/>
      <c r="I3" s="5"/>
      <c r="J3" s="5"/>
      <c r="K3" s="5"/>
      <c r="L3" s="5"/>
    </row>
    <row r="4" spans="1:37" ht="21" customHeight="1" x14ac:dyDescent="0.25">
      <c r="A4" s="231" t="s">
        <v>0</v>
      </c>
      <c r="B4" s="232"/>
      <c r="C4" s="153">
        <v>1</v>
      </c>
      <c r="D4" s="153">
        <v>2</v>
      </c>
      <c r="E4" s="153">
        <v>3</v>
      </c>
      <c r="F4" s="153">
        <v>4</v>
      </c>
      <c r="G4" s="153">
        <v>5</v>
      </c>
      <c r="H4" s="153">
        <v>6</v>
      </c>
      <c r="I4" s="153">
        <v>7</v>
      </c>
      <c r="J4" s="153">
        <v>8</v>
      </c>
      <c r="K4" s="153">
        <v>9</v>
      </c>
      <c r="L4" s="154">
        <v>10</v>
      </c>
    </row>
    <row r="5" spans="1:37" ht="21" customHeight="1" x14ac:dyDescent="0.25">
      <c r="A5" s="233" t="s">
        <v>90</v>
      </c>
      <c r="B5" s="234"/>
      <c r="C5" s="87">
        <f>'Scenario 1'!C5</f>
        <v>0</v>
      </c>
      <c r="D5" s="87">
        <f>C5</f>
        <v>0</v>
      </c>
      <c r="E5" s="87">
        <f t="shared" ref="E5:L7" si="0">D5</f>
        <v>0</v>
      </c>
      <c r="F5" s="87">
        <f t="shared" si="0"/>
        <v>0</v>
      </c>
      <c r="G5" s="87">
        <f t="shared" si="0"/>
        <v>0</v>
      </c>
      <c r="H5" s="87">
        <f t="shared" si="0"/>
        <v>0</v>
      </c>
      <c r="I5" s="87">
        <f t="shared" si="0"/>
        <v>0</v>
      </c>
      <c r="J5" s="87">
        <f t="shared" si="0"/>
        <v>0</v>
      </c>
      <c r="K5" s="87">
        <f t="shared" si="0"/>
        <v>0</v>
      </c>
      <c r="L5" s="155">
        <f t="shared" si="0"/>
        <v>0</v>
      </c>
    </row>
    <row r="6" spans="1:37" ht="21" customHeight="1" x14ac:dyDescent="0.25">
      <c r="A6" s="233" t="s">
        <v>6</v>
      </c>
      <c r="B6" s="234"/>
      <c r="C6" s="87">
        <f>'Scenario 1'!C6</f>
        <v>0</v>
      </c>
      <c r="D6" s="87">
        <f>C6</f>
        <v>0</v>
      </c>
      <c r="E6" s="87">
        <f t="shared" si="0"/>
        <v>0</v>
      </c>
      <c r="F6" s="87">
        <f t="shared" si="0"/>
        <v>0</v>
      </c>
      <c r="G6" s="87">
        <f t="shared" si="0"/>
        <v>0</v>
      </c>
      <c r="H6" s="87">
        <f t="shared" si="0"/>
        <v>0</v>
      </c>
      <c r="I6" s="87">
        <f t="shared" si="0"/>
        <v>0</v>
      </c>
      <c r="J6" s="87">
        <f t="shared" si="0"/>
        <v>0</v>
      </c>
      <c r="K6" s="87">
        <f t="shared" si="0"/>
        <v>0</v>
      </c>
      <c r="L6" s="155">
        <f t="shared" si="0"/>
        <v>0</v>
      </c>
    </row>
    <row r="7" spans="1:37" ht="21" customHeight="1" x14ac:dyDescent="0.25">
      <c r="A7" s="233" t="s">
        <v>1</v>
      </c>
      <c r="B7" s="234"/>
      <c r="C7" s="88">
        <f>'Scenario 1'!C7</f>
        <v>0</v>
      </c>
      <c r="D7" s="88">
        <f>C7</f>
        <v>0</v>
      </c>
      <c r="E7" s="88">
        <f>D7</f>
        <v>0</v>
      </c>
      <c r="F7" s="88">
        <f t="shared" si="0"/>
        <v>0</v>
      </c>
      <c r="G7" s="88">
        <f t="shared" si="0"/>
        <v>0</v>
      </c>
      <c r="H7" s="88">
        <f t="shared" si="0"/>
        <v>0</v>
      </c>
      <c r="I7" s="88">
        <f t="shared" si="0"/>
        <v>0</v>
      </c>
      <c r="J7" s="88">
        <f t="shared" si="0"/>
        <v>0</v>
      </c>
      <c r="K7" s="88">
        <f t="shared" si="0"/>
        <v>0</v>
      </c>
      <c r="L7" s="156">
        <f t="shared" si="0"/>
        <v>0</v>
      </c>
    </row>
    <row r="8" spans="1:37" ht="21" customHeight="1" x14ac:dyDescent="0.25">
      <c r="A8" s="229" t="s">
        <v>7</v>
      </c>
      <c r="B8" s="230"/>
      <c r="C8" s="77" t="e">
        <f>C7/C5</f>
        <v>#DIV/0!</v>
      </c>
      <c r="D8" s="77" t="e">
        <f>D7/D5</f>
        <v>#DIV/0!</v>
      </c>
      <c r="E8" s="77" t="e">
        <f t="shared" ref="E8:L8" si="1">E7/E5</f>
        <v>#DIV/0!</v>
      </c>
      <c r="F8" s="77" t="e">
        <f t="shared" si="1"/>
        <v>#DIV/0!</v>
      </c>
      <c r="G8" s="77" t="e">
        <f t="shared" si="1"/>
        <v>#DIV/0!</v>
      </c>
      <c r="H8" s="77" t="e">
        <f t="shared" si="1"/>
        <v>#DIV/0!</v>
      </c>
      <c r="I8" s="77" t="e">
        <f t="shared" si="1"/>
        <v>#DIV/0!</v>
      </c>
      <c r="J8" s="77" t="e">
        <f t="shared" si="1"/>
        <v>#DIV/0!</v>
      </c>
      <c r="K8" s="77" t="e">
        <f t="shared" si="1"/>
        <v>#DIV/0!</v>
      </c>
      <c r="L8" s="157" t="e">
        <f t="shared" si="1"/>
        <v>#DIV/0!</v>
      </c>
    </row>
    <row r="9" spans="1:37" ht="21" customHeight="1" x14ac:dyDescent="0.25">
      <c r="A9" s="229" t="s">
        <v>8</v>
      </c>
      <c r="B9" s="230"/>
      <c r="C9" s="77" t="e">
        <f>C7/C6</f>
        <v>#DIV/0!</v>
      </c>
      <c r="D9" s="77" t="e">
        <f>D7/D6</f>
        <v>#DIV/0!</v>
      </c>
      <c r="E9" s="77" t="e">
        <f t="shared" ref="E9:L9" si="2">E7/E6</f>
        <v>#DIV/0!</v>
      </c>
      <c r="F9" s="77" t="e">
        <f t="shared" si="2"/>
        <v>#DIV/0!</v>
      </c>
      <c r="G9" s="77" t="e">
        <f t="shared" si="2"/>
        <v>#DIV/0!</v>
      </c>
      <c r="H9" s="77" t="e">
        <f t="shared" si="2"/>
        <v>#DIV/0!</v>
      </c>
      <c r="I9" s="77" t="e">
        <f t="shared" si="2"/>
        <v>#DIV/0!</v>
      </c>
      <c r="J9" s="77" t="e">
        <f t="shared" si="2"/>
        <v>#DIV/0!</v>
      </c>
      <c r="K9" s="77" t="e">
        <f t="shared" si="2"/>
        <v>#DIV/0!</v>
      </c>
      <c r="L9" s="157" t="e">
        <f t="shared" si="2"/>
        <v>#DIV/0!</v>
      </c>
    </row>
    <row r="10" spans="1:37" ht="21" customHeight="1" x14ac:dyDescent="0.25">
      <c r="A10" s="233" t="s">
        <v>40</v>
      </c>
      <c r="B10" s="234"/>
      <c r="C10" s="89">
        <f>'Scenario 1'!C10</f>
        <v>6.75</v>
      </c>
      <c r="D10" s="89">
        <f>C10</f>
        <v>6.75</v>
      </c>
      <c r="E10" s="89">
        <f>D10</f>
        <v>6.75</v>
      </c>
      <c r="F10" s="89">
        <f t="shared" ref="F10:L10" si="3">E10</f>
        <v>6.75</v>
      </c>
      <c r="G10" s="89">
        <f t="shared" si="3"/>
        <v>6.75</v>
      </c>
      <c r="H10" s="89">
        <f t="shared" si="3"/>
        <v>6.75</v>
      </c>
      <c r="I10" s="89">
        <f t="shared" si="3"/>
        <v>6.75</v>
      </c>
      <c r="J10" s="89">
        <f t="shared" si="3"/>
        <v>6.75</v>
      </c>
      <c r="K10" s="89">
        <f t="shared" si="3"/>
        <v>6.75</v>
      </c>
      <c r="L10" s="158">
        <f t="shared" si="3"/>
        <v>6.75</v>
      </c>
    </row>
    <row r="11" spans="1:37" ht="21" customHeight="1" x14ac:dyDescent="0.25">
      <c r="A11" s="229" t="s">
        <v>104</v>
      </c>
      <c r="B11" s="230"/>
      <c r="C11" s="78">
        <f>C7*C10</f>
        <v>0</v>
      </c>
      <c r="D11" s="78">
        <f>D7*D10</f>
        <v>0</v>
      </c>
      <c r="E11" s="78">
        <f t="shared" ref="E11:L11" si="4">E7*E10</f>
        <v>0</v>
      </c>
      <c r="F11" s="78">
        <f t="shared" si="4"/>
        <v>0</v>
      </c>
      <c r="G11" s="78">
        <f t="shared" si="4"/>
        <v>0</v>
      </c>
      <c r="H11" s="78">
        <f t="shared" si="4"/>
        <v>0</v>
      </c>
      <c r="I11" s="78">
        <f t="shared" si="4"/>
        <v>0</v>
      </c>
      <c r="J11" s="78">
        <f t="shared" si="4"/>
        <v>0</v>
      </c>
      <c r="K11" s="78">
        <f t="shared" si="4"/>
        <v>0</v>
      </c>
      <c r="L11" s="159">
        <f t="shared" si="4"/>
        <v>0</v>
      </c>
    </row>
    <row r="12" spans="1:37" ht="24.75" customHeight="1" x14ac:dyDescent="0.25">
      <c r="A12" s="236" t="s">
        <v>87</v>
      </c>
      <c r="B12" s="234"/>
      <c r="C12" s="90">
        <f>C7</f>
        <v>0</v>
      </c>
      <c r="D12" s="88">
        <f>C12</f>
        <v>0</v>
      </c>
      <c r="E12" s="88">
        <f t="shared" ref="E12:L13" si="5">D12</f>
        <v>0</v>
      </c>
      <c r="F12" s="88">
        <f t="shared" si="5"/>
        <v>0</v>
      </c>
      <c r="G12" s="88">
        <f t="shared" si="5"/>
        <v>0</v>
      </c>
      <c r="H12" s="88">
        <f t="shared" si="5"/>
        <v>0</v>
      </c>
      <c r="I12" s="88">
        <f t="shared" si="5"/>
        <v>0</v>
      </c>
      <c r="J12" s="88">
        <f t="shared" si="5"/>
        <v>0</v>
      </c>
      <c r="K12" s="88">
        <f t="shared" si="5"/>
        <v>0</v>
      </c>
      <c r="L12" s="156">
        <f t="shared" si="5"/>
        <v>0</v>
      </c>
    </row>
    <row r="13" spans="1:37" ht="21" customHeight="1" x14ac:dyDescent="0.25">
      <c r="A13" s="233" t="s">
        <v>69</v>
      </c>
      <c r="B13" s="234"/>
      <c r="C13" s="138">
        <f>'Scenario 1'!C13</f>
        <v>0.2</v>
      </c>
      <c r="D13" s="89">
        <f>C13</f>
        <v>0.2</v>
      </c>
      <c r="E13" s="89">
        <f t="shared" si="5"/>
        <v>0.2</v>
      </c>
      <c r="F13" s="89">
        <f t="shared" si="5"/>
        <v>0.2</v>
      </c>
      <c r="G13" s="89">
        <f t="shared" si="5"/>
        <v>0.2</v>
      </c>
      <c r="H13" s="89">
        <f t="shared" si="5"/>
        <v>0.2</v>
      </c>
      <c r="I13" s="89">
        <f t="shared" si="5"/>
        <v>0.2</v>
      </c>
      <c r="J13" s="89">
        <f t="shared" si="5"/>
        <v>0.2</v>
      </c>
      <c r="K13" s="89">
        <f t="shared" si="5"/>
        <v>0.2</v>
      </c>
      <c r="L13" s="158">
        <f t="shared" si="5"/>
        <v>0.2</v>
      </c>
    </row>
    <row r="14" spans="1:37" ht="21" customHeight="1" x14ac:dyDescent="0.25">
      <c r="A14" s="229" t="s">
        <v>41</v>
      </c>
      <c r="B14" s="230"/>
      <c r="C14" s="78">
        <f>C13*C12</f>
        <v>0</v>
      </c>
      <c r="D14" s="78">
        <f>D13*D12</f>
        <v>0</v>
      </c>
      <c r="E14" s="78">
        <f t="shared" ref="E14:L14" si="6">E13*E12</f>
        <v>0</v>
      </c>
      <c r="F14" s="78">
        <f t="shared" si="6"/>
        <v>0</v>
      </c>
      <c r="G14" s="78">
        <f t="shared" si="6"/>
        <v>0</v>
      </c>
      <c r="H14" s="78">
        <f t="shared" si="6"/>
        <v>0</v>
      </c>
      <c r="I14" s="78">
        <f t="shared" si="6"/>
        <v>0</v>
      </c>
      <c r="J14" s="78">
        <f t="shared" si="6"/>
        <v>0</v>
      </c>
      <c r="K14" s="78">
        <f t="shared" si="6"/>
        <v>0</v>
      </c>
      <c r="L14" s="159">
        <f t="shared" si="6"/>
        <v>0</v>
      </c>
    </row>
    <row r="15" spans="1:37" s="6" customFormat="1" ht="29.25" customHeight="1" x14ac:dyDescent="0.25">
      <c r="A15" s="237" t="s">
        <v>77</v>
      </c>
      <c r="B15" s="238"/>
      <c r="C15" s="79" t="e">
        <f>C16/C7</f>
        <v>#DIV/0!</v>
      </c>
      <c r="D15" s="79" t="e">
        <f t="shared" ref="D15:L15" si="7">D16/D7</f>
        <v>#DIV/0!</v>
      </c>
      <c r="E15" s="79" t="e">
        <f t="shared" si="7"/>
        <v>#DIV/0!</v>
      </c>
      <c r="F15" s="79" t="e">
        <f t="shared" si="7"/>
        <v>#DIV/0!</v>
      </c>
      <c r="G15" s="79" t="e">
        <f t="shared" si="7"/>
        <v>#DIV/0!</v>
      </c>
      <c r="H15" s="79" t="e">
        <f t="shared" si="7"/>
        <v>#DIV/0!</v>
      </c>
      <c r="I15" s="79" t="e">
        <f t="shared" si="7"/>
        <v>#DIV/0!</v>
      </c>
      <c r="J15" s="79" t="e">
        <f t="shared" si="7"/>
        <v>#DIV/0!</v>
      </c>
      <c r="K15" s="79" t="e">
        <f t="shared" si="7"/>
        <v>#DIV/0!</v>
      </c>
      <c r="L15" s="160" t="e">
        <f t="shared" si="7"/>
        <v>#DIV/0!</v>
      </c>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s="5" customFormat="1" ht="28.5" customHeight="1" x14ac:dyDescent="0.25">
      <c r="A16" s="236" t="s">
        <v>78</v>
      </c>
      <c r="B16" s="239"/>
      <c r="C16" s="91">
        <f>'Scenario 1'!C16</f>
        <v>0</v>
      </c>
      <c r="D16" s="91">
        <f>C16</f>
        <v>0</v>
      </c>
      <c r="E16" s="91">
        <f t="shared" ref="E16:L17" si="8">D16</f>
        <v>0</v>
      </c>
      <c r="F16" s="91">
        <f t="shared" si="8"/>
        <v>0</v>
      </c>
      <c r="G16" s="91">
        <f t="shared" si="8"/>
        <v>0</v>
      </c>
      <c r="H16" s="91">
        <f t="shared" si="8"/>
        <v>0</v>
      </c>
      <c r="I16" s="91">
        <f t="shared" si="8"/>
        <v>0</v>
      </c>
      <c r="J16" s="91">
        <f t="shared" si="8"/>
        <v>0</v>
      </c>
      <c r="K16" s="91">
        <f t="shared" si="8"/>
        <v>0</v>
      </c>
      <c r="L16" s="161">
        <f t="shared" si="8"/>
        <v>0</v>
      </c>
    </row>
    <row r="17" spans="1:12" ht="21" customHeight="1" x14ac:dyDescent="0.25">
      <c r="A17" s="233" t="s">
        <v>99</v>
      </c>
      <c r="B17" s="234"/>
      <c r="C17" s="91">
        <f>'Scenario 1'!C17</f>
        <v>0</v>
      </c>
      <c r="D17" s="92">
        <f>C17</f>
        <v>0</v>
      </c>
      <c r="E17" s="92">
        <f t="shared" si="8"/>
        <v>0</v>
      </c>
      <c r="F17" s="92">
        <f t="shared" si="8"/>
        <v>0</v>
      </c>
      <c r="G17" s="92">
        <f t="shared" si="8"/>
        <v>0</v>
      </c>
      <c r="H17" s="92">
        <f t="shared" si="8"/>
        <v>0</v>
      </c>
      <c r="I17" s="92">
        <f t="shared" si="8"/>
        <v>0</v>
      </c>
      <c r="J17" s="92">
        <f t="shared" si="8"/>
        <v>0</v>
      </c>
      <c r="K17" s="92">
        <f t="shared" si="8"/>
        <v>0</v>
      </c>
      <c r="L17" s="162">
        <f t="shared" si="8"/>
        <v>0</v>
      </c>
    </row>
    <row r="18" spans="1:12" ht="21" customHeight="1" thickBot="1" x14ac:dyDescent="0.3">
      <c r="A18" s="240" t="s">
        <v>2</v>
      </c>
      <c r="B18" s="241"/>
      <c r="C18" s="163">
        <f>C11+C14+C16+C17</f>
        <v>0</v>
      </c>
      <c r="D18" s="163">
        <f>D11+D14+D16+D17</f>
        <v>0</v>
      </c>
      <c r="E18" s="163">
        <f t="shared" ref="E18:L18" si="9">E11+E14+E16+E17</f>
        <v>0</v>
      </c>
      <c r="F18" s="163">
        <f t="shared" si="9"/>
        <v>0</v>
      </c>
      <c r="G18" s="163">
        <f t="shared" si="9"/>
        <v>0</v>
      </c>
      <c r="H18" s="163">
        <f t="shared" si="9"/>
        <v>0</v>
      </c>
      <c r="I18" s="163">
        <f t="shared" si="9"/>
        <v>0</v>
      </c>
      <c r="J18" s="163">
        <f t="shared" si="9"/>
        <v>0</v>
      </c>
      <c r="K18" s="163">
        <f t="shared" si="9"/>
        <v>0</v>
      </c>
      <c r="L18" s="164">
        <f t="shared" si="9"/>
        <v>0</v>
      </c>
    </row>
    <row r="19" spans="1:12" ht="21" customHeight="1" thickBot="1" x14ac:dyDescent="0.3">
      <c r="A19" s="165"/>
      <c r="B19" s="166"/>
      <c r="C19" s="166"/>
      <c r="D19" s="166"/>
      <c r="E19" s="166"/>
      <c r="F19" s="166"/>
      <c r="G19" s="166"/>
      <c r="H19" s="166"/>
      <c r="I19" s="166"/>
      <c r="J19" s="166"/>
      <c r="K19" s="166"/>
      <c r="L19" s="166"/>
    </row>
    <row r="20" spans="1:12" ht="21" customHeight="1" x14ac:dyDescent="0.25">
      <c r="A20" s="242" t="s">
        <v>91</v>
      </c>
      <c r="B20" s="243"/>
      <c r="C20" s="167">
        <f>'Scenario 1'!C20</f>
        <v>0</v>
      </c>
      <c r="D20" s="167">
        <f>C20</f>
        <v>0</v>
      </c>
      <c r="E20" s="167">
        <f>D20</f>
        <v>0</v>
      </c>
      <c r="F20" s="167">
        <f t="shared" ref="F20:L20" si="10">E20</f>
        <v>0</v>
      </c>
      <c r="G20" s="167">
        <f t="shared" si="10"/>
        <v>0</v>
      </c>
      <c r="H20" s="167">
        <f t="shared" si="10"/>
        <v>0</v>
      </c>
      <c r="I20" s="167">
        <f t="shared" si="10"/>
        <v>0</v>
      </c>
      <c r="J20" s="167">
        <f t="shared" si="10"/>
        <v>0</v>
      </c>
      <c r="K20" s="167">
        <f t="shared" si="10"/>
        <v>0</v>
      </c>
      <c r="L20" s="168">
        <f t="shared" si="10"/>
        <v>0</v>
      </c>
    </row>
    <row r="21" spans="1:12" ht="21" customHeight="1" x14ac:dyDescent="0.25">
      <c r="A21" s="229" t="s">
        <v>105</v>
      </c>
      <c r="B21" s="235"/>
      <c r="C21" s="93">
        <f>C20*C7</f>
        <v>0</v>
      </c>
      <c r="D21" s="93">
        <f>D20*D7</f>
        <v>0</v>
      </c>
      <c r="E21" s="93">
        <f t="shared" ref="E21:L21" si="11">E20*E7</f>
        <v>0</v>
      </c>
      <c r="F21" s="93">
        <f t="shared" si="11"/>
        <v>0</v>
      </c>
      <c r="G21" s="93">
        <f t="shared" si="11"/>
        <v>0</v>
      </c>
      <c r="H21" s="93">
        <f t="shared" si="11"/>
        <v>0</v>
      </c>
      <c r="I21" s="93">
        <f t="shared" si="11"/>
        <v>0</v>
      </c>
      <c r="J21" s="93">
        <f t="shared" si="11"/>
        <v>0</v>
      </c>
      <c r="K21" s="93">
        <f t="shared" si="11"/>
        <v>0</v>
      </c>
      <c r="L21" s="169">
        <f t="shared" si="11"/>
        <v>0</v>
      </c>
    </row>
    <row r="22" spans="1:12" ht="21" customHeight="1" x14ac:dyDescent="0.25">
      <c r="A22" s="244" t="s">
        <v>72</v>
      </c>
      <c r="B22" s="263"/>
      <c r="C22" s="95">
        <f>'Scenario 1'!C22</f>
        <v>0</v>
      </c>
      <c r="D22" s="95">
        <f>C22</f>
        <v>0</v>
      </c>
      <c r="E22" s="95">
        <f t="shared" ref="E22:L25" si="12">D22</f>
        <v>0</v>
      </c>
      <c r="F22" s="95">
        <f t="shared" si="12"/>
        <v>0</v>
      </c>
      <c r="G22" s="95">
        <f>F22</f>
        <v>0</v>
      </c>
      <c r="H22" s="95">
        <f t="shared" si="12"/>
        <v>0</v>
      </c>
      <c r="I22" s="95">
        <f t="shared" si="12"/>
        <v>0</v>
      </c>
      <c r="J22" s="95">
        <f t="shared" si="12"/>
        <v>0</v>
      </c>
      <c r="K22" s="95">
        <f t="shared" si="12"/>
        <v>0</v>
      </c>
      <c r="L22" s="170">
        <f t="shared" si="12"/>
        <v>0</v>
      </c>
    </row>
    <row r="23" spans="1:12" ht="21" customHeight="1" x14ac:dyDescent="0.25">
      <c r="A23" s="244" t="s">
        <v>108</v>
      </c>
      <c r="B23" s="235"/>
      <c r="C23" s="95">
        <f>'Scenario 1'!C23</f>
        <v>0</v>
      </c>
      <c r="D23" s="95">
        <f>C23*0.8+D22*0.2</f>
        <v>0</v>
      </c>
      <c r="E23" s="95">
        <f t="shared" ref="E23:L23" si="13">D23*0.8+E22*0.2</f>
        <v>0</v>
      </c>
      <c r="F23" s="95">
        <f t="shared" si="13"/>
        <v>0</v>
      </c>
      <c r="G23" s="95">
        <f t="shared" si="13"/>
        <v>0</v>
      </c>
      <c r="H23" s="95">
        <f t="shared" si="13"/>
        <v>0</v>
      </c>
      <c r="I23" s="95">
        <f t="shared" si="13"/>
        <v>0</v>
      </c>
      <c r="J23" s="95">
        <f t="shared" si="13"/>
        <v>0</v>
      </c>
      <c r="K23" s="95">
        <f t="shared" si="13"/>
        <v>0</v>
      </c>
      <c r="L23" s="170">
        <f t="shared" si="13"/>
        <v>0</v>
      </c>
    </row>
    <row r="24" spans="1:12" ht="21" customHeight="1" x14ac:dyDescent="0.25">
      <c r="A24" s="244" t="s">
        <v>101</v>
      </c>
      <c r="B24" s="235"/>
      <c r="C24" s="95">
        <f>'Scenario 1'!C24</f>
        <v>0</v>
      </c>
      <c r="D24" s="95">
        <f>C24</f>
        <v>0</v>
      </c>
      <c r="E24" s="95">
        <f t="shared" si="12"/>
        <v>0</v>
      </c>
      <c r="F24" s="95">
        <f t="shared" si="12"/>
        <v>0</v>
      </c>
      <c r="G24" s="95">
        <f t="shared" si="12"/>
        <v>0</v>
      </c>
      <c r="H24" s="95">
        <f t="shared" si="12"/>
        <v>0</v>
      </c>
      <c r="I24" s="95">
        <f t="shared" si="12"/>
        <v>0</v>
      </c>
      <c r="J24" s="95">
        <f t="shared" si="12"/>
        <v>0</v>
      </c>
      <c r="K24" s="95">
        <f t="shared" si="12"/>
        <v>0</v>
      </c>
      <c r="L24" s="170">
        <f t="shared" si="12"/>
        <v>0</v>
      </c>
    </row>
    <row r="25" spans="1:12" ht="21" customHeight="1" x14ac:dyDescent="0.25">
      <c r="A25" s="244" t="s">
        <v>37</v>
      </c>
      <c r="B25" s="235"/>
      <c r="C25" s="140">
        <f>'Scenario 1'!C25</f>
        <v>0.05</v>
      </c>
      <c r="D25" s="140">
        <f>C25</f>
        <v>0.05</v>
      </c>
      <c r="E25" s="140">
        <f>D25</f>
        <v>0.05</v>
      </c>
      <c r="F25" s="140">
        <f t="shared" si="12"/>
        <v>0.05</v>
      </c>
      <c r="G25" s="140">
        <f t="shared" si="12"/>
        <v>0.05</v>
      </c>
      <c r="H25" s="140">
        <f t="shared" si="12"/>
        <v>0.05</v>
      </c>
      <c r="I25" s="140">
        <f t="shared" si="12"/>
        <v>0.05</v>
      </c>
      <c r="J25" s="140">
        <f t="shared" si="12"/>
        <v>0.05</v>
      </c>
      <c r="K25" s="140">
        <f t="shared" si="12"/>
        <v>0.05</v>
      </c>
      <c r="L25" s="171">
        <f t="shared" si="12"/>
        <v>0.05</v>
      </c>
    </row>
    <row r="26" spans="1:12" ht="21" customHeight="1" x14ac:dyDescent="0.25">
      <c r="A26" s="245" t="s">
        <v>111</v>
      </c>
      <c r="B26" s="246"/>
      <c r="C26" s="93">
        <f>-C25*-B40</f>
        <v>0</v>
      </c>
      <c r="D26" s="93">
        <f>-D25*-C40</f>
        <v>0</v>
      </c>
      <c r="E26" s="93">
        <f t="shared" ref="E26:L26" si="14">-E25*-D40</f>
        <v>0</v>
      </c>
      <c r="F26" s="93">
        <f t="shared" si="14"/>
        <v>0</v>
      </c>
      <c r="G26" s="93">
        <f t="shared" si="14"/>
        <v>0</v>
      </c>
      <c r="H26" s="93">
        <f t="shared" si="14"/>
        <v>0</v>
      </c>
      <c r="I26" s="93">
        <f t="shared" si="14"/>
        <v>0</v>
      </c>
      <c r="J26" s="93">
        <f t="shared" si="14"/>
        <v>0</v>
      </c>
      <c r="K26" s="93">
        <f t="shared" si="14"/>
        <v>0</v>
      </c>
      <c r="L26" s="169">
        <f t="shared" si="14"/>
        <v>0</v>
      </c>
    </row>
    <row r="27" spans="1:12" ht="21" customHeight="1" x14ac:dyDescent="0.25">
      <c r="A27" s="229" t="s">
        <v>36</v>
      </c>
      <c r="B27" s="235"/>
      <c r="C27" s="126" t="e">
        <f t="shared" ref="C27:L27" si="15">(C26+C24)/C7</f>
        <v>#DIV/0!</v>
      </c>
      <c r="D27" s="126" t="e">
        <f t="shared" si="15"/>
        <v>#DIV/0!</v>
      </c>
      <c r="E27" s="126" t="e">
        <f t="shared" si="15"/>
        <v>#DIV/0!</v>
      </c>
      <c r="F27" s="126" t="e">
        <f t="shared" si="15"/>
        <v>#DIV/0!</v>
      </c>
      <c r="G27" s="126" t="e">
        <f t="shared" si="15"/>
        <v>#DIV/0!</v>
      </c>
      <c r="H27" s="126" t="e">
        <f t="shared" si="15"/>
        <v>#DIV/0!</v>
      </c>
      <c r="I27" s="126" t="e">
        <f t="shared" si="15"/>
        <v>#DIV/0!</v>
      </c>
      <c r="J27" s="126" t="e">
        <f t="shared" si="15"/>
        <v>#DIV/0!</v>
      </c>
      <c r="K27" s="126" t="e">
        <f t="shared" si="15"/>
        <v>#DIV/0!</v>
      </c>
      <c r="L27" s="172" t="e">
        <f t="shared" si="15"/>
        <v>#DIV/0!</v>
      </c>
    </row>
    <row r="28" spans="1:12" ht="21" customHeight="1" x14ac:dyDescent="0.25">
      <c r="A28" s="244" t="s">
        <v>39</v>
      </c>
      <c r="B28" s="235"/>
      <c r="C28" s="96">
        <f>'Scenario 1'!C28</f>
        <v>0.23</v>
      </c>
      <c r="D28" s="96">
        <f>C28</f>
        <v>0.23</v>
      </c>
      <c r="E28" s="96">
        <f t="shared" ref="E28:L28" si="16">D28</f>
        <v>0.23</v>
      </c>
      <c r="F28" s="96">
        <f t="shared" si="16"/>
        <v>0.23</v>
      </c>
      <c r="G28" s="96">
        <f t="shared" si="16"/>
        <v>0.23</v>
      </c>
      <c r="H28" s="96">
        <f t="shared" si="16"/>
        <v>0.23</v>
      </c>
      <c r="I28" s="96">
        <f t="shared" si="16"/>
        <v>0.23</v>
      </c>
      <c r="J28" s="96">
        <f t="shared" si="16"/>
        <v>0.23</v>
      </c>
      <c r="K28" s="96">
        <f t="shared" si="16"/>
        <v>0.23</v>
      </c>
      <c r="L28" s="173">
        <f t="shared" si="16"/>
        <v>0.23</v>
      </c>
    </row>
    <row r="29" spans="1:12" ht="21" customHeight="1" x14ac:dyDescent="0.25">
      <c r="A29" s="244" t="s">
        <v>85</v>
      </c>
      <c r="B29" s="235"/>
      <c r="C29" s="93">
        <v>0</v>
      </c>
      <c r="D29" s="93">
        <f>IF(C18-(C29+C26+C24+C21+C23)&gt;0,0,-(C18-(C29+C26+C24+C21+C23)))</f>
        <v>0</v>
      </c>
      <c r="E29" s="93">
        <f t="shared" ref="E29:L29" si="17">IF(D18-(D29+D26+D24+D21+D23)&gt;0,0,-(D18-(D29+D26+D24+D21+D23)))</f>
        <v>0</v>
      </c>
      <c r="F29" s="93">
        <f t="shared" si="17"/>
        <v>0</v>
      </c>
      <c r="G29" s="93">
        <f t="shared" si="17"/>
        <v>0</v>
      </c>
      <c r="H29" s="93">
        <f t="shared" si="17"/>
        <v>0</v>
      </c>
      <c r="I29" s="93">
        <f t="shared" si="17"/>
        <v>0</v>
      </c>
      <c r="J29" s="93">
        <f t="shared" si="17"/>
        <v>0</v>
      </c>
      <c r="K29" s="93">
        <f t="shared" si="17"/>
        <v>0</v>
      </c>
      <c r="L29" s="169">
        <f t="shared" si="17"/>
        <v>0</v>
      </c>
    </row>
    <row r="30" spans="1:12" ht="21" customHeight="1" x14ac:dyDescent="0.25">
      <c r="A30" s="245" t="s">
        <v>110</v>
      </c>
      <c r="B30" s="246"/>
      <c r="C30" s="94">
        <f>IF(C28*(C18-C21-C23-C26-C24-C29)&lt;0,0,C28*(C18-C21-C23-C26-C24-C29))</f>
        <v>0</v>
      </c>
      <c r="D30" s="94">
        <f t="shared" ref="D30:L30" si="18">IF(D28*(D18-D21-D23-D26-D24-D29)&lt;0,0,D28*(D18-D21-D23-D26-D24-D29))</f>
        <v>0</v>
      </c>
      <c r="E30" s="94">
        <f t="shared" si="18"/>
        <v>0</v>
      </c>
      <c r="F30" s="94">
        <f t="shared" si="18"/>
        <v>0</v>
      </c>
      <c r="G30" s="94">
        <f t="shared" si="18"/>
        <v>0</v>
      </c>
      <c r="H30" s="94">
        <f t="shared" si="18"/>
        <v>0</v>
      </c>
      <c r="I30" s="94">
        <f t="shared" si="18"/>
        <v>0</v>
      </c>
      <c r="J30" s="94">
        <f t="shared" si="18"/>
        <v>0</v>
      </c>
      <c r="K30" s="94">
        <f t="shared" si="18"/>
        <v>0</v>
      </c>
      <c r="L30" s="174">
        <f t="shared" si="18"/>
        <v>0</v>
      </c>
    </row>
    <row r="31" spans="1:12" ht="21" customHeight="1" x14ac:dyDescent="0.25">
      <c r="A31" s="247" t="s">
        <v>112</v>
      </c>
      <c r="B31" s="248"/>
      <c r="C31" s="95">
        <f>'Scenario 1'!C31</f>
        <v>0</v>
      </c>
      <c r="D31" s="95">
        <f>C31</f>
        <v>0</v>
      </c>
      <c r="E31" s="95">
        <f t="shared" ref="E31:L31" si="19">D31</f>
        <v>0</v>
      </c>
      <c r="F31" s="95">
        <f t="shared" si="19"/>
        <v>0</v>
      </c>
      <c r="G31" s="95">
        <f t="shared" si="19"/>
        <v>0</v>
      </c>
      <c r="H31" s="95">
        <f t="shared" si="19"/>
        <v>0</v>
      </c>
      <c r="I31" s="95">
        <f t="shared" si="19"/>
        <v>0</v>
      </c>
      <c r="J31" s="95">
        <f t="shared" si="19"/>
        <v>0</v>
      </c>
      <c r="K31" s="95">
        <f t="shared" si="19"/>
        <v>0</v>
      </c>
      <c r="L31" s="170">
        <f t="shared" si="19"/>
        <v>0</v>
      </c>
    </row>
    <row r="32" spans="1:12" ht="21" customHeight="1" thickBot="1" x14ac:dyDescent="0.3">
      <c r="A32" s="240" t="s">
        <v>88</v>
      </c>
      <c r="B32" s="249"/>
      <c r="C32" s="163">
        <f>C21+C22+C24+C26+C30+C31</f>
        <v>0</v>
      </c>
      <c r="D32" s="163">
        <f t="shared" ref="D32:L32" si="20">D21+D22+D24+D26+C30+D31</f>
        <v>0</v>
      </c>
      <c r="E32" s="163">
        <f t="shared" si="20"/>
        <v>0</v>
      </c>
      <c r="F32" s="163">
        <f t="shared" si="20"/>
        <v>0</v>
      </c>
      <c r="G32" s="163">
        <f t="shared" si="20"/>
        <v>0</v>
      </c>
      <c r="H32" s="163">
        <f t="shared" si="20"/>
        <v>0</v>
      </c>
      <c r="I32" s="163">
        <f t="shared" si="20"/>
        <v>0</v>
      </c>
      <c r="J32" s="163">
        <f t="shared" si="20"/>
        <v>0</v>
      </c>
      <c r="K32" s="163">
        <f t="shared" si="20"/>
        <v>0</v>
      </c>
      <c r="L32" s="164">
        <f t="shared" si="20"/>
        <v>0</v>
      </c>
    </row>
    <row r="33" spans="1:12" ht="21" customHeight="1" thickBot="1" x14ac:dyDescent="0.3">
      <c r="A33" s="175"/>
      <c r="B33" s="176"/>
      <c r="C33" s="176"/>
      <c r="D33" s="176"/>
      <c r="E33" s="176"/>
      <c r="F33" s="176"/>
      <c r="G33" s="176"/>
      <c r="H33" s="176"/>
      <c r="I33" s="176"/>
      <c r="J33" s="176"/>
      <c r="K33" s="176"/>
      <c r="L33" s="176"/>
    </row>
    <row r="34" spans="1:12" ht="21" customHeight="1" x14ac:dyDescent="0.25">
      <c r="A34" s="261" t="s">
        <v>76</v>
      </c>
      <c r="B34" s="262"/>
      <c r="C34" s="202"/>
      <c r="D34" s="203"/>
      <c r="E34" s="203"/>
      <c r="F34" s="203"/>
      <c r="G34" s="204"/>
      <c r="H34" s="203"/>
      <c r="I34" s="203"/>
      <c r="J34" s="203"/>
      <c r="K34" s="203"/>
      <c r="L34" s="205"/>
    </row>
    <row r="35" spans="1:12" ht="21" customHeight="1" x14ac:dyDescent="0.25">
      <c r="A35" s="254" t="s">
        <v>109</v>
      </c>
      <c r="B35" s="255"/>
      <c r="C35" s="81">
        <f>C18-C32-C34</f>
        <v>0</v>
      </c>
      <c r="D35" s="81">
        <f t="shared" ref="D35:L35" si="21">D18-D32-D34</f>
        <v>0</v>
      </c>
      <c r="E35" s="81">
        <f t="shared" si="21"/>
        <v>0</v>
      </c>
      <c r="F35" s="81">
        <f t="shared" si="21"/>
        <v>0</v>
      </c>
      <c r="G35" s="81">
        <f t="shared" si="21"/>
        <v>0</v>
      </c>
      <c r="H35" s="81">
        <f t="shared" si="21"/>
        <v>0</v>
      </c>
      <c r="I35" s="81">
        <f t="shared" si="21"/>
        <v>0</v>
      </c>
      <c r="J35" s="81">
        <f t="shared" si="21"/>
        <v>0</v>
      </c>
      <c r="K35" s="81">
        <f t="shared" si="21"/>
        <v>0</v>
      </c>
      <c r="L35" s="177">
        <f t="shared" si="21"/>
        <v>0</v>
      </c>
    </row>
    <row r="36" spans="1:12" ht="21" customHeight="1" x14ac:dyDescent="0.25">
      <c r="A36" s="256" t="s">
        <v>3</v>
      </c>
      <c r="B36" s="257"/>
      <c r="C36" s="82" t="e">
        <f t="shared" ref="C36:L36" si="22">C35/C7</f>
        <v>#DIV/0!</v>
      </c>
      <c r="D36" s="82" t="e">
        <f t="shared" si="22"/>
        <v>#DIV/0!</v>
      </c>
      <c r="E36" s="82" t="e">
        <f t="shared" si="22"/>
        <v>#DIV/0!</v>
      </c>
      <c r="F36" s="82" t="e">
        <f t="shared" si="22"/>
        <v>#DIV/0!</v>
      </c>
      <c r="G36" s="82" t="e">
        <f t="shared" si="22"/>
        <v>#DIV/0!</v>
      </c>
      <c r="H36" s="82" t="e">
        <f t="shared" si="22"/>
        <v>#DIV/0!</v>
      </c>
      <c r="I36" s="82" t="e">
        <f t="shared" si="22"/>
        <v>#DIV/0!</v>
      </c>
      <c r="J36" s="82" t="e">
        <f t="shared" si="22"/>
        <v>#DIV/0!</v>
      </c>
      <c r="K36" s="82" t="e">
        <f t="shared" si="22"/>
        <v>#DIV/0!</v>
      </c>
      <c r="L36" s="178" t="e">
        <f t="shared" si="22"/>
        <v>#DIV/0!</v>
      </c>
    </row>
    <row r="37" spans="1:12" ht="21" customHeight="1" x14ac:dyDescent="0.25">
      <c r="A37" s="258" t="s">
        <v>106</v>
      </c>
      <c r="B37" s="259"/>
      <c r="C37" s="192" t="e">
        <f t="shared" ref="C37:L37" si="23">-C36+C10</f>
        <v>#DIV/0!</v>
      </c>
      <c r="D37" s="194" t="e">
        <f t="shared" si="23"/>
        <v>#DIV/0!</v>
      </c>
      <c r="E37" s="192" t="e">
        <f t="shared" si="23"/>
        <v>#DIV/0!</v>
      </c>
      <c r="F37" s="194" t="e">
        <f t="shared" si="23"/>
        <v>#DIV/0!</v>
      </c>
      <c r="G37" s="194" t="e">
        <f t="shared" si="23"/>
        <v>#DIV/0!</v>
      </c>
      <c r="H37" s="192" t="e">
        <f t="shared" si="23"/>
        <v>#DIV/0!</v>
      </c>
      <c r="I37" s="192" t="e">
        <f t="shared" si="23"/>
        <v>#DIV/0!</v>
      </c>
      <c r="J37" s="192" t="e">
        <f t="shared" si="23"/>
        <v>#DIV/0!</v>
      </c>
      <c r="K37" s="192" t="e">
        <f t="shared" si="23"/>
        <v>#DIV/0!</v>
      </c>
      <c r="L37" s="197" t="e">
        <f t="shared" si="23"/>
        <v>#DIV/0!</v>
      </c>
    </row>
    <row r="38" spans="1:12" ht="27" customHeight="1" x14ac:dyDescent="0.25">
      <c r="A38" s="189" t="s">
        <v>94</v>
      </c>
      <c r="B38" s="191" t="s">
        <v>38</v>
      </c>
      <c r="C38" s="201"/>
      <c r="D38" s="201"/>
      <c r="E38" s="195"/>
      <c r="F38" s="201"/>
      <c r="G38" s="200"/>
      <c r="H38" s="195"/>
      <c r="I38" s="201"/>
      <c r="J38" s="201"/>
      <c r="K38" s="200"/>
      <c r="L38" s="198"/>
    </row>
    <row r="39" spans="1:12" ht="21" customHeight="1" x14ac:dyDescent="0.25">
      <c r="A39" s="188" t="s">
        <v>102</v>
      </c>
      <c r="B39" s="190">
        <f>'Scenario 1'!B39</f>
        <v>0</v>
      </c>
      <c r="C39" s="193">
        <f>B39+C34</f>
        <v>0</v>
      </c>
      <c r="D39" s="193">
        <f>C43+D34</f>
        <v>0</v>
      </c>
      <c r="E39" s="193">
        <f t="shared" ref="E39:L39" si="24">D43+E34</f>
        <v>0</v>
      </c>
      <c r="F39" s="193">
        <f t="shared" si="24"/>
        <v>0</v>
      </c>
      <c r="G39" s="196">
        <f t="shared" si="24"/>
        <v>0</v>
      </c>
      <c r="H39" s="193">
        <f t="shared" si="24"/>
        <v>0</v>
      </c>
      <c r="I39" s="193">
        <f t="shared" si="24"/>
        <v>0</v>
      </c>
      <c r="J39" s="193">
        <f t="shared" si="24"/>
        <v>0</v>
      </c>
      <c r="K39" s="193">
        <f t="shared" si="24"/>
        <v>0</v>
      </c>
      <c r="L39" s="199">
        <f t="shared" si="24"/>
        <v>0</v>
      </c>
    </row>
    <row r="40" spans="1:12" ht="21" customHeight="1" x14ac:dyDescent="0.25">
      <c r="A40" s="179" t="s">
        <v>113</v>
      </c>
      <c r="B40" s="148">
        <f>'Scenario 1'!B40</f>
        <v>0</v>
      </c>
      <c r="C40" s="80">
        <f>B40-C35</f>
        <v>0</v>
      </c>
      <c r="D40" s="80">
        <f>C40-D35</f>
        <v>0</v>
      </c>
      <c r="E40" s="80">
        <f t="shared" ref="E40:L40" si="25">D40-E35</f>
        <v>0</v>
      </c>
      <c r="F40" s="80">
        <f t="shared" si="25"/>
        <v>0</v>
      </c>
      <c r="G40" s="80">
        <f t="shared" si="25"/>
        <v>0</v>
      </c>
      <c r="H40" s="80">
        <f t="shared" si="25"/>
        <v>0</v>
      </c>
      <c r="I40" s="80">
        <f t="shared" si="25"/>
        <v>0</v>
      </c>
      <c r="J40" s="80">
        <f t="shared" si="25"/>
        <v>0</v>
      </c>
      <c r="K40" s="80">
        <f t="shared" si="25"/>
        <v>0</v>
      </c>
      <c r="L40" s="180">
        <f t="shared" si="25"/>
        <v>0</v>
      </c>
    </row>
    <row r="41" spans="1:12" ht="21" customHeight="1" x14ac:dyDescent="0.25">
      <c r="A41" s="256" t="s">
        <v>86</v>
      </c>
      <c r="B41" s="260"/>
      <c r="C41" s="136">
        <v>0</v>
      </c>
      <c r="D41" s="136">
        <v>0</v>
      </c>
      <c r="E41" s="136">
        <v>0</v>
      </c>
      <c r="F41" s="136">
        <v>0</v>
      </c>
      <c r="G41" s="136">
        <v>0</v>
      </c>
      <c r="H41" s="136">
        <v>0</v>
      </c>
      <c r="I41" s="136">
        <v>0</v>
      </c>
      <c r="J41" s="136">
        <v>0</v>
      </c>
      <c r="K41" s="136">
        <v>0</v>
      </c>
      <c r="L41" s="181">
        <v>0</v>
      </c>
    </row>
    <row r="42" spans="1:12" ht="21" customHeight="1" x14ac:dyDescent="0.25">
      <c r="A42" s="256" t="s">
        <v>92</v>
      </c>
      <c r="B42" s="260"/>
      <c r="C42" s="80">
        <f>C39*C41</f>
        <v>0</v>
      </c>
      <c r="D42" s="80">
        <f t="shared" ref="D42:L42" si="26">D39*D41</f>
        <v>0</v>
      </c>
      <c r="E42" s="80">
        <f t="shared" si="26"/>
        <v>0</v>
      </c>
      <c r="F42" s="80">
        <f t="shared" si="26"/>
        <v>0</v>
      </c>
      <c r="G42" s="80">
        <f t="shared" si="26"/>
        <v>0</v>
      </c>
      <c r="H42" s="80">
        <f t="shared" si="26"/>
        <v>0</v>
      </c>
      <c r="I42" s="80">
        <f t="shared" si="26"/>
        <v>0</v>
      </c>
      <c r="J42" s="80">
        <f t="shared" si="26"/>
        <v>0</v>
      </c>
      <c r="K42" s="80">
        <f t="shared" si="26"/>
        <v>0</v>
      </c>
      <c r="L42" s="180">
        <f t="shared" si="26"/>
        <v>0</v>
      </c>
    </row>
    <row r="43" spans="1:12" ht="21" customHeight="1" x14ac:dyDescent="0.25">
      <c r="A43" s="256" t="s">
        <v>100</v>
      </c>
      <c r="B43" s="260"/>
      <c r="C43" s="80">
        <f>C39+C42</f>
        <v>0</v>
      </c>
      <c r="D43" s="80">
        <f t="shared" ref="D43:L43" si="27">D39+D42</f>
        <v>0</v>
      </c>
      <c r="E43" s="80">
        <f t="shared" si="27"/>
        <v>0</v>
      </c>
      <c r="F43" s="80">
        <f t="shared" si="27"/>
        <v>0</v>
      </c>
      <c r="G43" s="80">
        <f t="shared" si="27"/>
        <v>0</v>
      </c>
      <c r="H43" s="80">
        <f t="shared" si="27"/>
        <v>0</v>
      </c>
      <c r="I43" s="80">
        <f t="shared" si="27"/>
        <v>0</v>
      </c>
      <c r="J43" s="80">
        <f t="shared" si="27"/>
        <v>0</v>
      </c>
      <c r="K43" s="80">
        <f t="shared" si="27"/>
        <v>0</v>
      </c>
      <c r="L43" s="180">
        <f t="shared" si="27"/>
        <v>0</v>
      </c>
    </row>
    <row r="44" spans="1:12" ht="21" customHeight="1" x14ac:dyDescent="0.25">
      <c r="A44" s="179" t="s">
        <v>4</v>
      </c>
      <c r="B44" s="83" t="str">
        <f>IF(B40=0,"",B40/B39)</f>
        <v/>
      </c>
      <c r="C44" s="83" t="str">
        <f>IF(C43=0,"",C40/C39)</f>
        <v/>
      </c>
      <c r="D44" s="83" t="str">
        <f t="shared" ref="D44:L44" si="28">IF(D43=0,"",D40/D39)</f>
        <v/>
      </c>
      <c r="E44" s="83" t="str">
        <f t="shared" si="28"/>
        <v/>
      </c>
      <c r="F44" s="83" t="str">
        <f t="shared" si="28"/>
        <v/>
      </c>
      <c r="G44" s="83" t="str">
        <f t="shared" si="28"/>
        <v/>
      </c>
      <c r="H44" s="83" t="str">
        <f t="shared" si="28"/>
        <v/>
      </c>
      <c r="I44" s="83" t="str">
        <f t="shared" si="28"/>
        <v/>
      </c>
      <c r="J44" s="83" t="str">
        <f t="shared" si="28"/>
        <v/>
      </c>
      <c r="K44" s="83" t="str">
        <f t="shared" si="28"/>
        <v/>
      </c>
      <c r="L44" s="182" t="str">
        <f t="shared" si="28"/>
        <v/>
      </c>
    </row>
    <row r="45" spans="1:12" ht="21" customHeight="1" x14ac:dyDescent="0.25">
      <c r="A45" s="183" t="s">
        <v>118</v>
      </c>
      <c r="B45" s="81">
        <f>B39-B40</f>
        <v>0</v>
      </c>
      <c r="C45" s="81">
        <f>C43-C40</f>
        <v>0</v>
      </c>
      <c r="D45" s="81">
        <f t="shared" ref="D45:L45" si="29">D43-D40</f>
        <v>0</v>
      </c>
      <c r="E45" s="81">
        <f t="shared" si="29"/>
        <v>0</v>
      </c>
      <c r="F45" s="81">
        <f t="shared" si="29"/>
        <v>0</v>
      </c>
      <c r="G45" s="81">
        <f t="shared" si="29"/>
        <v>0</v>
      </c>
      <c r="H45" s="81">
        <f t="shared" si="29"/>
        <v>0</v>
      </c>
      <c r="I45" s="81">
        <f t="shared" si="29"/>
        <v>0</v>
      </c>
      <c r="J45" s="81">
        <f t="shared" si="29"/>
        <v>0</v>
      </c>
      <c r="K45" s="81">
        <f t="shared" si="29"/>
        <v>0</v>
      </c>
      <c r="L45" s="177">
        <f t="shared" si="29"/>
        <v>0</v>
      </c>
    </row>
    <row r="46" spans="1:12" ht="21" customHeight="1" thickBot="1" x14ac:dyDescent="0.3">
      <c r="A46" s="184" t="s">
        <v>107</v>
      </c>
      <c r="B46" s="185"/>
      <c r="C46" s="186" t="str">
        <f>IF(B45=0,"",(C45/$B$45)^(1/C4)-1)</f>
        <v/>
      </c>
      <c r="D46" s="186" t="str">
        <f>IF(B45=0,"",(D45/$B$45)^(1/D4)-1)</f>
        <v/>
      </c>
      <c r="E46" s="186" t="str">
        <f>IF(B45=0,"",(E45/$B$45)^(1/E4)-1)</f>
        <v/>
      </c>
      <c r="F46" s="186" t="str">
        <f>IF(B45=0,"",(F45/$B$45)^(1/F4)-1)</f>
        <v/>
      </c>
      <c r="G46" s="186" t="str">
        <f>IF(B45=0,"",(G45/$B$45)^(1/G4)-1)</f>
        <v/>
      </c>
      <c r="H46" s="186" t="str">
        <f>IF(B45=0,"",(H45/$B$45)^(1/H4)-1)</f>
        <v/>
      </c>
      <c r="I46" s="186" t="str">
        <f>IF(B45=0,"",(I45/$B$45)^(1/I4)-1)</f>
        <v/>
      </c>
      <c r="J46" s="186" t="str">
        <f>IF(B45=0,"",(J45/$B$45)^(1/J4)-1)</f>
        <v/>
      </c>
      <c r="K46" s="186" t="str">
        <f>IF(B45=0,"",(K45/$B$45)^(1/K4)-1)</f>
        <v/>
      </c>
      <c r="L46" s="187" t="str">
        <f>IF(B45=0,"",(L45/$B$45)^(1/L4)-1)</f>
        <v/>
      </c>
    </row>
    <row r="47" spans="1:12" s="5" customFormat="1" ht="21" customHeight="1" x14ac:dyDescent="0.25">
      <c r="A47" s="104" t="s">
        <v>80</v>
      </c>
      <c r="B47" s="84"/>
      <c r="C47" s="84"/>
      <c r="D47" s="84"/>
      <c r="E47" s="84"/>
      <c r="F47" s="84"/>
      <c r="G47" s="84"/>
      <c r="H47" s="84"/>
      <c r="I47" s="84"/>
      <c r="J47" s="84"/>
      <c r="K47" s="84"/>
      <c r="L47" s="84"/>
    </row>
    <row r="48" spans="1:12" s="5" customFormat="1" ht="45" customHeight="1" x14ac:dyDescent="0.25">
      <c r="A48" s="253" t="s">
        <v>84</v>
      </c>
      <c r="B48" s="253"/>
      <c r="C48" s="253"/>
      <c r="D48" s="253"/>
      <c r="E48" s="253"/>
      <c r="F48" s="253"/>
      <c r="G48" s="253"/>
      <c r="H48" s="253"/>
      <c r="I48" s="253"/>
      <c r="J48" s="253"/>
      <c r="K48" s="253"/>
      <c r="L48" s="253"/>
    </row>
    <row r="49" spans="1:12" s="5" customFormat="1" ht="15" customHeight="1" x14ac:dyDescent="0.25">
      <c r="A49" s="85"/>
      <c r="B49" s="86"/>
      <c r="C49" s="86"/>
      <c r="D49" s="86"/>
      <c r="E49" s="86"/>
      <c r="F49" s="86"/>
      <c r="G49" s="86"/>
      <c r="H49" s="86"/>
      <c r="I49" s="86"/>
      <c r="J49" s="86"/>
      <c r="K49" s="86"/>
      <c r="L49" s="86"/>
    </row>
    <row r="50" spans="1:12" s="56" customFormat="1" ht="21" customHeight="1" x14ac:dyDescent="0.25">
      <c r="A50" s="119"/>
    </row>
    <row r="51" spans="1:12" s="56" customFormat="1" ht="21" customHeight="1" x14ac:dyDescent="0.25">
      <c r="A51" s="119"/>
    </row>
    <row r="52" spans="1:12" s="56" customFormat="1" ht="21" customHeight="1" x14ac:dyDescent="0.25">
      <c r="A52" s="119"/>
    </row>
    <row r="53" spans="1:12" s="56" customFormat="1" x14ac:dyDescent="0.25">
      <c r="A53" s="119"/>
    </row>
    <row r="54" spans="1:12" s="56" customFormat="1" x14ac:dyDescent="0.25">
      <c r="A54" s="119"/>
    </row>
    <row r="55" spans="1:12" s="56" customFormat="1" x14ac:dyDescent="0.25">
      <c r="A55" s="119"/>
    </row>
    <row r="56" spans="1:12" s="56" customFormat="1" x14ac:dyDescent="0.25">
      <c r="A56" s="119"/>
      <c r="B56" s="206"/>
    </row>
    <row r="57" spans="1:12" s="56" customFormat="1" ht="21" customHeight="1" x14ac:dyDescent="0.25">
      <c r="A57" s="207"/>
      <c r="B57" s="208"/>
      <c r="C57" s="209"/>
      <c r="D57" s="209"/>
      <c r="E57" s="209"/>
      <c r="F57" s="209"/>
      <c r="G57" s="209"/>
      <c r="H57" s="209"/>
      <c r="I57" s="209"/>
      <c r="J57" s="209"/>
      <c r="K57" s="209"/>
      <c r="L57" s="209"/>
    </row>
    <row r="58" spans="1:12" s="56" customFormat="1" x14ac:dyDescent="0.25">
      <c r="A58" s="119"/>
    </row>
    <row r="59" spans="1:12" s="56" customFormat="1" x14ac:dyDescent="0.25">
      <c r="A59" s="119"/>
    </row>
    <row r="60" spans="1:12" s="56" customFormat="1" x14ac:dyDescent="0.25"/>
    <row r="61" spans="1:12" s="56" customFormat="1" x14ac:dyDescent="0.25"/>
    <row r="62" spans="1:12" s="56" customFormat="1" x14ac:dyDescent="0.25"/>
    <row r="63" spans="1:12" s="56" customFormat="1" x14ac:dyDescent="0.25"/>
    <row r="64" spans="1:12" s="56" customFormat="1" x14ac:dyDescent="0.25"/>
    <row r="65" s="56" customFormat="1" x14ac:dyDescent="0.25"/>
    <row r="66" s="56" customFormat="1" x14ac:dyDescent="0.25"/>
    <row r="67" s="56" customFormat="1" x14ac:dyDescent="0.25"/>
    <row r="68" s="56" customFormat="1" x14ac:dyDescent="0.25"/>
    <row r="69" s="56" customFormat="1" x14ac:dyDescent="0.25"/>
    <row r="70" s="56" customFormat="1" x14ac:dyDescent="0.25"/>
    <row r="71" s="56"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sheetData>
  <sheetProtection algorithmName="SHA-512" hashValue="z/+DKJOAkVb5gJTF52aBd4r1yRV5c4BlFki4lqCjuThMi2yG0/J+DMakkAAapk2KfHSun3aHpRL4HSyTi+BkEA==" saltValue="RxJlLLqxbJrXmenP2f23kw==" spinCount="100000" sheet="1" objects="1" scenarios="1"/>
  <scenarios current="0">
    <scenario name="Changing interest rate" locked="1" count="1" user="Matt Benton" comment="Created by Matt Benton on 6/07/2016_x000a_Modified by Matt Benton on 6/07/2016">
      <inputCells r="C25" val="0.0575" numFmtId="10"/>
    </scenario>
  </scenarios>
  <mergeCells count="38">
    <mergeCell ref="A5:B5"/>
    <mergeCell ref="A6:B6"/>
    <mergeCell ref="A7:B7"/>
    <mergeCell ref="A2:B2"/>
    <mergeCell ref="C2:G2"/>
    <mergeCell ref="A15:B15"/>
    <mergeCell ref="A16:B16"/>
    <mergeCell ref="A17:B17"/>
    <mergeCell ref="A18:B18"/>
    <mergeCell ref="A20:B20"/>
    <mergeCell ref="A10:B10"/>
    <mergeCell ref="A11:B11"/>
    <mergeCell ref="A12:B12"/>
    <mergeCell ref="A13:B13"/>
    <mergeCell ref="A14:B14"/>
    <mergeCell ref="A8:B8"/>
    <mergeCell ref="A4:B4"/>
    <mergeCell ref="A34:B34"/>
    <mergeCell ref="A22:B22"/>
    <mergeCell ref="A23:B23"/>
    <mergeCell ref="A24:B24"/>
    <mergeCell ref="A25:B25"/>
    <mergeCell ref="A26:B26"/>
    <mergeCell ref="A27:B27"/>
    <mergeCell ref="A28:B28"/>
    <mergeCell ref="A29:B29"/>
    <mergeCell ref="A30:B30"/>
    <mergeCell ref="A31:B31"/>
    <mergeCell ref="A32:B32"/>
    <mergeCell ref="A21:B21"/>
    <mergeCell ref="A9:B9"/>
    <mergeCell ref="A48:L48"/>
    <mergeCell ref="A35:B35"/>
    <mergeCell ref="A36:B36"/>
    <mergeCell ref="A37:B37"/>
    <mergeCell ref="A41:B41"/>
    <mergeCell ref="A42:B42"/>
    <mergeCell ref="A43:B43"/>
  </mergeCells>
  <printOptions horizontalCentered="1" verticalCentered="1"/>
  <pageMargins left="0.24000000000000002" right="0.24000000000000002" top="0.16" bottom="0.2" header="0.31" footer="0.31"/>
  <pageSetup paperSize="9" scale="6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2B119-9187-4CA6-ACA1-1E75713FE66C}">
  <sheetPr>
    <pageSetUpPr fitToPage="1"/>
  </sheetPr>
  <dimension ref="A40:N44"/>
  <sheetViews>
    <sheetView workbookViewId="0"/>
  </sheetViews>
  <sheetFormatPr defaultRowHeight="15" x14ac:dyDescent="0.25"/>
  <cols>
    <col min="1" max="1" width="24.7109375" bestFit="1" customWidth="1"/>
    <col min="2" max="12" width="11.5703125" bestFit="1" customWidth="1"/>
    <col min="13" max="13" width="13.7109375" bestFit="1" customWidth="1"/>
    <col min="14" max="14" width="18" customWidth="1"/>
  </cols>
  <sheetData>
    <row r="40" spans="1:14" ht="15.75" thickBot="1" x14ac:dyDescent="0.3"/>
    <row r="41" spans="1:14" ht="45" x14ac:dyDescent="0.25">
      <c r="A41" s="141" t="s">
        <v>0</v>
      </c>
      <c r="B41" s="142">
        <v>0</v>
      </c>
      <c r="C41" s="142">
        <v>1</v>
      </c>
      <c r="D41" s="142">
        <v>2</v>
      </c>
      <c r="E41" s="142">
        <v>3</v>
      </c>
      <c r="F41" s="142">
        <v>4</v>
      </c>
      <c r="G41" s="142">
        <v>5</v>
      </c>
      <c r="H41" s="142">
        <v>6</v>
      </c>
      <c r="I41" s="142">
        <v>7</v>
      </c>
      <c r="J41" s="142">
        <v>8</v>
      </c>
      <c r="K41" s="142">
        <v>9</v>
      </c>
      <c r="L41" s="142">
        <v>10</v>
      </c>
      <c r="M41" s="142" t="s">
        <v>119</v>
      </c>
      <c r="N41" s="143" t="s">
        <v>120</v>
      </c>
    </row>
    <row r="42" spans="1:14" x14ac:dyDescent="0.25">
      <c r="A42" s="151" t="str">
        <f>'Scenario 1'!A2</f>
        <v>Scenario Name</v>
      </c>
      <c r="B42" s="139">
        <f>'Scenario 1'!B45</f>
        <v>0</v>
      </c>
      <c r="C42" s="139">
        <f>'Scenario 1'!C45</f>
        <v>0</v>
      </c>
      <c r="D42" s="139">
        <f>'Scenario 1'!D45</f>
        <v>0</v>
      </c>
      <c r="E42" s="139">
        <f>'Scenario 1'!E45</f>
        <v>0</v>
      </c>
      <c r="F42" s="139">
        <f>'Scenario 1'!F45</f>
        <v>0</v>
      </c>
      <c r="G42" s="139">
        <f>'Scenario 1'!G45</f>
        <v>0</v>
      </c>
      <c r="H42" s="139">
        <f>'Scenario 1'!H45</f>
        <v>0</v>
      </c>
      <c r="I42" s="139">
        <f>'Scenario 1'!I45</f>
        <v>0</v>
      </c>
      <c r="J42" s="139">
        <f>'Scenario 1'!J45</f>
        <v>0</v>
      </c>
      <c r="K42" s="139">
        <f>'Scenario 1'!K45</f>
        <v>0</v>
      </c>
      <c r="L42" s="139">
        <f>'Scenario 1'!L45</f>
        <v>0</v>
      </c>
      <c r="M42" s="139">
        <f>L42-B42</f>
        <v>0</v>
      </c>
      <c r="N42" s="144" t="str">
        <f>'Scenario 1'!L46</f>
        <v/>
      </c>
    </row>
    <row r="43" spans="1:14" x14ac:dyDescent="0.25">
      <c r="A43" s="151" t="str">
        <f>'Scenario 2'!A2</f>
        <v>Scenario name</v>
      </c>
      <c r="B43" s="139">
        <f>'Scenario 2'!B45</f>
        <v>0</v>
      </c>
      <c r="C43" s="139">
        <f>'Scenario 2'!C45</f>
        <v>0</v>
      </c>
      <c r="D43" s="139">
        <f>'Scenario 2'!D45</f>
        <v>0</v>
      </c>
      <c r="E43" s="139">
        <f>'Scenario 2'!E45</f>
        <v>0</v>
      </c>
      <c r="F43" s="139">
        <f>'Scenario 2'!F45</f>
        <v>0</v>
      </c>
      <c r="G43" s="139">
        <f>'Scenario 2'!G45</f>
        <v>0</v>
      </c>
      <c r="H43" s="139">
        <f>'Scenario 2'!H45</f>
        <v>0</v>
      </c>
      <c r="I43" s="139">
        <f>'Scenario 2'!I45</f>
        <v>0</v>
      </c>
      <c r="J43" s="139">
        <f>'Scenario 2'!J45</f>
        <v>0</v>
      </c>
      <c r="K43" s="139">
        <f>'Scenario 2'!K45</f>
        <v>0</v>
      </c>
      <c r="L43" s="139">
        <f>'Scenario 2'!L45</f>
        <v>0</v>
      </c>
      <c r="M43" s="139">
        <f>L43-B43</f>
        <v>0</v>
      </c>
      <c r="N43" s="144" t="str">
        <f>'Scenario 2'!L46</f>
        <v/>
      </c>
    </row>
    <row r="44" spans="1:14" ht="15.75" thickBot="1" x14ac:dyDescent="0.3">
      <c r="A44" s="152" t="str">
        <f>'Scenario 3'!A2</f>
        <v>Scenario name</v>
      </c>
      <c r="B44" s="145">
        <f>'Scenario 3'!B45</f>
        <v>0</v>
      </c>
      <c r="C44" s="145">
        <f>'Scenario 3'!C45</f>
        <v>0</v>
      </c>
      <c r="D44" s="145">
        <f>'Scenario 3'!D45</f>
        <v>0</v>
      </c>
      <c r="E44" s="145">
        <f>'Scenario 3'!E45</f>
        <v>0</v>
      </c>
      <c r="F44" s="145">
        <f>'Scenario 3'!F45</f>
        <v>0</v>
      </c>
      <c r="G44" s="145">
        <f>'Scenario 3'!G45</f>
        <v>0</v>
      </c>
      <c r="H44" s="145">
        <f>'Scenario 3'!H45</f>
        <v>0</v>
      </c>
      <c r="I44" s="145">
        <f>'Scenario 3'!I45</f>
        <v>0</v>
      </c>
      <c r="J44" s="145">
        <f>'Scenario 3'!J45</f>
        <v>0</v>
      </c>
      <c r="K44" s="145">
        <f>'Scenario 3'!K45</f>
        <v>0</v>
      </c>
      <c r="L44" s="145">
        <f>'Scenario 3'!L45</f>
        <v>0</v>
      </c>
      <c r="M44" s="145">
        <f>L44-B44</f>
        <v>0</v>
      </c>
      <c r="N44" s="146" t="str">
        <f>'Scenario 3'!L46</f>
        <v/>
      </c>
    </row>
  </sheetData>
  <sheetProtection algorithmName="SHA-512" hashValue="FWH/6E6qyQfl7H6EiAtFcynew9zp1kNiMJhDTIUTudri8AT/xX1Jx/LFagFkDEdaANDg2RRIhWOjCc7A/cx+BA==" saltValue="e4PwX4xZ4jhPzfEwr7Dlzw==" spinCount="100000" sheet="1" objects="1" scenarios="1"/>
  <pageMargins left="0.7" right="0.7" top="0.75" bottom="0.75" header="0.3" footer="0.3"/>
  <pageSetup scale="66" orientation="landscape" r:id="rId1"/>
  <ignoredErrors>
    <ignoredError sqref="A42 A43:A4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EE660DCB47B7469A0789F0A0F49BD3" ma:contentTypeVersion="11" ma:contentTypeDescription="Create a new document." ma:contentTypeScope="" ma:versionID="9e75ae0c8a8b5e5c463a56e690eb48cf">
  <xsd:schema xmlns:xsd="http://www.w3.org/2001/XMLSchema" xmlns:xs="http://www.w3.org/2001/XMLSchema" xmlns:p="http://schemas.microsoft.com/office/2006/metadata/properties" xmlns:ns3="2ce4c9b0-ad5a-4f3a-96dc-98ffdf1a3e86" xmlns:ns4="a250b6a6-60e0-40cb-9b8a-6fca847db1f9" targetNamespace="http://schemas.microsoft.com/office/2006/metadata/properties" ma:root="true" ma:fieldsID="7755dbc2b9a64049c94a90d00e222190" ns3:_="" ns4:_="">
    <xsd:import namespace="2ce4c9b0-ad5a-4f3a-96dc-98ffdf1a3e86"/>
    <xsd:import namespace="a250b6a6-60e0-40cb-9b8a-6fca847db1f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e4c9b0-ad5a-4f3a-96dc-98ffdf1a3e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50b6a6-60e0-40cb-9b8a-6fca847db1f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B87E03-714A-467B-B2A3-E30C461962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e4c9b0-ad5a-4f3a-96dc-98ffdf1a3e86"/>
    <ds:schemaRef ds:uri="a250b6a6-60e0-40cb-9b8a-6fca847db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A9242C-6439-4FD4-8AD4-1E6D7E997E32}">
  <ds:schemaRefs>
    <ds:schemaRef ds:uri="http://schemas.microsoft.com/sharepoint/v3/contenttype/forms"/>
  </ds:schemaRefs>
</ds:datastoreItem>
</file>

<file path=customXml/itemProps3.xml><?xml version="1.0" encoding="utf-8"?>
<ds:datastoreItem xmlns:ds="http://schemas.openxmlformats.org/officeDocument/2006/customXml" ds:itemID="{E654AFD2-99B5-49BE-960B-CC801D0D0F92}">
  <ds:schemaRefs>
    <ds:schemaRef ds:uri="http://schemas.microsoft.com/office/2006/metadata/properties"/>
    <ds:schemaRef ds:uri="http://purl.org/dc/terms/"/>
    <ds:schemaRef ds:uri="http://schemas.openxmlformats.org/package/2006/metadata/core-properties"/>
    <ds:schemaRef ds:uri="2ce4c9b0-ad5a-4f3a-96dc-98ffdf1a3e86"/>
    <ds:schemaRef ds:uri="http://schemas.microsoft.com/office/2006/documentManagement/types"/>
    <ds:schemaRef ds:uri="http://schemas.microsoft.com/office/infopath/2007/PartnerControls"/>
    <ds:schemaRef ds:uri="http://purl.org/dc/elements/1.1/"/>
    <ds:schemaRef ds:uri="a250b6a6-60e0-40cb-9b8a-6fca847db1f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vt:lpstr>
      <vt:lpstr>Balance Sheet</vt:lpstr>
      <vt:lpstr>Stock Reconciliation </vt:lpstr>
      <vt:lpstr>Scenario 1</vt:lpstr>
      <vt:lpstr>Scenario 2</vt:lpstr>
      <vt:lpstr>Scenario 3</vt:lpstr>
      <vt:lpstr>Graph</vt:lpstr>
      <vt:lpstr>'Balance Sheet'!Print_Area</vt:lpstr>
      <vt:lpstr>Graph!Print_Area</vt:lpstr>
      <vt:lpstr>Instructions!Print_Area</vt:lpstr>
      <vt:lpstr>'Scenario 1'!Print_Area</vt:lpstr>
      <vt:lpstr>'Scenario 2'!Print_Area</vt:lpstr>
      <vt:lpstr>'Scenario 3'!Print_Area</vt:lpstr>
      <vt:lpstr>'Stock Reconciliation '!Print_Area</vt:lpstr>
    </vt:vector>
  </TitlesOfParts>
  <Company>DairyNZ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Bird</dc:creator>
  <cp:lastModifiedBy>Joanne Gisborne</cp:lastModifiedBy>
  <cp:lastPrinted>2020-01-21T00:58:41Z</cp:lastPrinted>
  <dcterms:created xsi:type="dcterms:W3CDTF">2016-05-26T00:11:08Z</dcterms:created>
  <dcterms:modified xsi:type="dcterms:W3CDTF">2023-10-18T02:49:05Z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0x01010008EE660DCB47B7469A0789F0A0F49BD3</vt:lpwstr>
  </property>
</Properties>
</file>